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Users/nehajadhav/Desktop/maturity-model/draft/"/>
    </mc:Choice>
  </mc:AlternateContent>
  <xr:revisionPtr revIDLastSave="0" documentId="13_ncr:1_{278F9584-CA7D-5541-A5C8-0B4CBE45DEC6}" xr6:coauthVersionLast="47" xr6:coauthVersionMax="47" xr10:uidLastSave="{00000000-0000-0000-0000-000000000000}"/>
  <bookViews>
    <workbookView xWindow="0" yWindow="500" windowWidth="38400" windowHeight="19580" tabRatio="729"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ICT Dev Life Cycle" sheetId="4" r:id="rId7"/>
    <sheet name="3.3 Knowledge &amp; Skills" sheetId="12" r:id="rId8"/>
    <sheet name="3.4 Oversight &amp; Culture" sheetId="7" r:id="rId9"/>
    <sheet name="3.5 Personnel" sheetId="5" r:id="rId10"/>
    <sheet name="3.6 Procurement" sheetId="6" r:id="rId11"/>
    <sheet name="3.7 Support" sheetId="13"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4" i="17" l="1"/>
  <c r="J3" i="17"/>
  <c r="I4" i="17"/>
  <c r="I3" i="17"/>
  <c r="H4" i="17"/>
  <c r="H3" i="17"/>
  <c r="G4" i="17"/>
  <c r="G3" i="17"/>
  <c r="F4" i="17"/>
  <c r="E4" i="17"/>
  <c r="D4" i="17"/>
  <c r="D3" i="17"/>
  <c r="C6" i="17"/>
  <c r="C7" i="17"/>
  <c r="C4" i="17"/>
  <c r="C3" i="17"/>
  <c r="B4" i="17"/>
  <c r="C2" i="17"/>
  <c r="B3" i="17"/>
  <c r="B8" i="17"/>
  <c r="B40" i="5"/>
  <c r="C40" i="5" s="1"/>
  <c r="J6" i="17" s="1"/>
  <c r="B36" i="5"/>
  <c r="B35" i="5"/>
  <c r="B34" i="5"/>
  <c r="B33" i="5"/>
  <c r="B38" i="7"/>
  <c r="I8" i="17" s="1"/>
  <c r="B36" i="7"/>
  <c r="B35" i="7"/>
  <c r="B42" i="7"/>
  <c r="C42" i="7" s="1"/>
  <c r="J8" i="17" s="1"/>
  <c r="B37" i="7"/>
  <c r="B44" i="6"/>
  <c r="C44" i="6" s="1"/>
  <c r="J7" i="17" s="1"/>
  <c r="B40" i="6"/>
  <c r="I7" i="17" s="1"/>
  <c r="B39" i="6"/>
  <c r="B38" i="6"/>
  <c r="B37" i="6"/>
  <c r="B56" i="4"/>
  <c r="C56" i="4" s="1"/>
  <c r="B52" i="4"/>
  <c r="B51" i="4"/>
  <c r="B50" i="4"/>
  <c r="B49" i="4"/>
  <c r="C58" i="4"/>
  <c r="B43" i="13"/>
  <c r="C43" i="13" s="1"/>
  <c r="B39" i="13"/>
  <c r="B38" i="13"/>
  <c r="B37" i="13"/>
  <c r="B36" i="13"/>
  <c r="B41" i="12"/>
  <c r="C41" i="12" s="1"/>
  <c r="B37" i="12"/>
  <c r="B36" i="12"/>
  <c r="B35" i="12"/>
  <c r="B34" i="12"/>
  <c r="C43" i="12"/>
  <c r="B63" i="11"/>
  <c r="B59" i="11"/>
  <c r="I2" i="17" s="1"/>
  <c r="B58" i="11"/>
  <c r="B57" i="11"/>
  <c r="B56" i="11"/>
  <c r="C44" i="7"/>
  <c r="C46" i="6"/>
  <c r="C42" i="5"/>
  <c r="C45" i="13"/>
  <c r="C65" i="11"/>
  <c r="J5" i="17" l="1"/>
  <c r="B1" i="7"/>
  <c r="G5" i="17" s="1"/>
  <c r="B1" i="13"/>
  <c r="B1" i="4"/>
  <c r="B60" i="11"/>
  <c r="B1" i="6"/>
  <c r="B37" i="5"/>
  <c r="I6" i="17" s="1"/>
  <c r="B1" i="12"/>
  <c r="B38" i="12"/>
  <c r="C63" i="11" l="1"/>
  <c r="B44" i="13" l="1"/>
  <c r="B40" i="13"/>
  <c r="C44" i="13" l="1"/>
  <c r="C40" i="13"/>
  <c r="C36" i="13"/>
  <c r="C37" i="13"/>
  <c r="C38" i="13"/>
  <c r="C39" i="13"/>
  <c r="I139" i="14"/>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G132" i="14"/>
  <c r="B64" i="11" l="1"/>
  <c r="B1" i="11"/>
  <c r="G2" i="17" s="1"/>
  <c r="J2" i="17"/>
  <c r="C56" i="11" l="1"/>
  <c r="B2" i="17" s="1"/>
  <c r="C60" i="11"/>
  <c r="F2" i="17" s="1"/>
  <c r="H2" i="17"/>
  <c r="C64" i="11"/>
  <c r="C57" i="11"/>
  <c r="C59" i="11"/>
  <c r="E2" i="17" s="1"/>
  <c r="C58" i="11"/>
  <c r="D2" i="17" s="1"/>
  <c r="G7" i="17"/>
  <c r="B42" i="12" l="1"/>
  <c r="C38" i="12" s="1"/>
  <c r="C36" i="12" l="1"/>
  <c r="C42" i="12"/>
  <c r="C35" i="12"/>
  <c r="C37" i="12"/>
  <c r="C34" i="12"/>
  <c r="B57" i="4"/>
  <c r="B53" i="4"/>
  <c r="C53" i="4" l="1"/>
  <c r="F3" i="17" s="1"/>
  <c r="C50" i="4"/>
  <c r="C51" i="4"/>
  <c r="C52" i="4"/>
  <c r="E3" i="17" s="1"/>
  <c r="C49" i="4"/>
  <c r="C57" i="4"/>
  <c r="J9" i="17"/>
  <c r="B1" i="5"/>
  <c r="G6" i="17" s="1"/>
  <c r="B41" i="5"/>
  <c r="C37" i="5" l="1"/>
  <c r="F6" i="17" s="1"/>
  <c r="H6" i="17"/>
  <c r="C35" i="5"/>
  <c r="D6" i="17" s="1"/>
  <c r="C34" i="5"/>
  <c r="C33" i="5"/>
  <c r="B6" i="17" s="1"/>
  <c r="C41" i="5"/>
  <c r="C36" i="5"/>
  <c r="E6" i="17" s="1"/>
  <c r="B45" i="6"/>
  <c r="H7" i="17" s="1"/>
  <c r="B41" i="6"/>
  <c r="C45" i="6" l="1"/>
  <c r="C37" i="6"/>
  <c r="B7" i="17" s="1"/>
  <c r="C38" i="6"/>
  <c r="C39" i="6"/>
  <c r="D7" i="17" s="1"/>
  <c r="C40" i="6"/>
  <c r="E7" i="17" s="1"/>
  <c r="C41" i="6"/>
  <c r="F7" i="17" s="1"/>
  <c r="B39" i="7"/>
  <c r="G8" i="17"/>
  <c r="G9" i="17" s="1"/>
  <c r="B43" i="7"/>
  <c r="H8" i="17" l="1"/>
  <c r="I5" i="17"/>
  <c r="I9" i="17" s="1"/>
  <c r="H5" i="17"/>
  <c r="C43" i="7"/>
  <c r="C36" i="7"/>
  <c r="C39" i="7"/>
  <c r="C37" i="7"/>
  <c r="C38" i="7"/>
  <c r="C35" i="7"/>
  <c r="B5" i="17" l="1"/>
  <c r="B9" i="17" s="1"/>
  <c r="E8" i="17"/>
  <c r="E5" i="17"/>
  <c r="C8" i="17"/>
  <c r="C5" i="17"/>
  <c r="D8" i="17"/>
  <c r="D5" i="17"/>
  <c r="F8" i="17"/>
  <c r="F5" i="17"/>
  <c r="H9" i="17"/>
  <c r="B10" i="17" s="1"/>
  <c r="F9" i="17" l="1"/>
  <c r="C9" i="17"/>
  <c r="E9" i="17"/>
  <c r="D9" i="17"/>
</calcChain>
</file>

<file path=xl/sharedStrings.xml><?xml version="1.0" encoding="utf-8"?>
<sst xmlns="http://schemas.openxmlformats.org/spreadsheetml/2006/main" count="841" uniqueCount="365">
  <si>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</si>
  <si>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</si>
  <si>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</si>
  <si>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</si>
  <si>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</si>
  <si>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</si>
  <si>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</si>
  <si>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</si>
  <si>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</si>
  <si>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</si>
  <si>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</si>
  <si>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</si>
  <si>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</si>
  <si>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</si>
  <si>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</si>
  <si>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</si>
  <si>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</si>
  <si>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</si>
  <si>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</si>
  <si>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</si>
  <si>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</si>
  <si>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</si>
  <si>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</si>
  <si>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</si>
  <si>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</si>
  <si>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</si>
  <si>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</si>
  <si>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</si>
  <si>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</si>
  <si>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</si>
  <si>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</si>
  <si>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</si>
  <si>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</si>
  <si>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</si>
  <si>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</si>
  <si>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</si>
  <si>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</si>
  <si>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</si>
  <si>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</si>
  <si>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</si>
  <si>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</si>
  <si>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</si>
  <si>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</si>
  <si>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</si>
  <si>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</si>
  <si>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</si>
  <si>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</si>
  <si>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</si>
  <si>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</si>
  <si>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</si>
  <si>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</si>
  <si>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</si>
  <si>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</si>
  <si>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</si>
  <si>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</si>
  <si>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</si>
  <si>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</si>
  <si>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</si>
  <si>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</si>
  <si>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</si>
  <si>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</si>
  <si>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</si>
  <si>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</si>
  <si>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</si>
  <si>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</si>
  <si>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</si>
  <si>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</si>
  <si>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Existence of a disability-focused employee resource group (ERG) with executive sponsorship</t>
  </si>
  <si>
    <t>Organizational Support</t>
  </si>
  <si>
    <t>Ensure that all information is presented in plain language</t>
  </si>
  <si>
    <t>Support mechanisms are accessible</t>
  </si>
  <si>
    <t>Validation process in place to manage accessibility feedback</t>
  </si>
  <si>
    <t>External Support</t>
  </si>
  <si>
    <t>Written policy on requesting and providing customer accommodations, if applicable</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</si>
  <si>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</si>
  <si>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</si>
  <si>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</si>
  <si>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</si>
  <si>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</si>
  <si>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</si>
  <si>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</si>
  <si>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</si>
  <si>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</si>
  <si>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</si>
  <si>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</si>
  <si>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</si>
  <si>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</si>
  <si>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</si>
  <si>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</si>
  <si>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</si>
  <si>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</si>
  <si>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</si>
  <si>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</si>
  <si>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</si>
  <si>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</si>
  <si>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</si>
  <si>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</si>
  <si>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</si>
  <si>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</si>
  <si>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started</t>
  </si>
  <si>
    <t>partially implemented</t>
  </si>
  <si>
    <t>Consistent use of Standardized Accessibility Procurement Document Language</t>
  </si>
  <si>
    <t>Consistent Evaluation process &amp; methods</t>
  </si>
  <si>
    <t>complete</t>
  </si>
  <si>
    <t>Accessibility in Procurement Program Management</t>
  </si>
  <si>
    <t>Culture</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</si>
  <si>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</si>
  <si>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</si>
  <si>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</si>
  <si>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</si>
  <si>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</si>
  <si>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</si>
  <si>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</si>
  <si>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</si>
  <si>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</si>
  <si>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</si>
  <si>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Documented evaluation methodology</t>
  </si>
  <si>
    <t>Submission scoring methodology</t>
  </si>
  <si>
    <t>Warranties and remedies section includes accessibility</t>
  </si>
  <si>
    <t>Vendor corrective actions / remediation plans pre and post deployment</t>
  </si>
  <si>
    <t>Executed contract examples with accessibility language</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</si>
  <si>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</si>
  <si>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</si>
  <si>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</si>
  <si>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</si>
  <si>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</si>
  <si>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</si>
  <si>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</si>
  <si>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</si>
  <si>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</si>
  <si>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</si>
  <si>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</si>
  <si>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</si>
  <si>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</si>
  <si>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</si>
  <si>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</si>
  <si>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</si>
  <si>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</si>
  <si>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</si>
  <si>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</si>
  <si>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</si>
  <si>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</si>
  <si>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</si>
  <si>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</si>
  <si>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</si>
  <si>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</si>
  <si>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</si>
  <si>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</si>
  <si>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</si>
  <si>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</si>
  <si>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</si>
  <si>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</si>
  <si>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</si>
  <si>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</si>
  <si>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</si>
  <si>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</si>
  <si>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</si>
  <si>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</si>
  <si>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</si>
  <si>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</si>
  <si>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</si>
  <si>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</si>
  <si>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</si>
  <si>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</si>
  <si>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</si>
  <si>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</si>
  <si>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</si>
  <si>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</si>
  <si>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</si>
  <si>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</si>
  <si>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</si>
  <si>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</si>
  <si>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</si>
  <si>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</si>
  <si>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</si>
  <si>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</si>
  <si>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</si>
  <si>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</si>
  <si>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</si>
  <si>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</si>
  <si>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</si>
  <si>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</si>
  <si>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</si>
  <si>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</si>
  <si>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</si>
  <si>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</si>
  <si>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</si>
  <si>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</si>
  <si>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</si>
  <si>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</si>
  <si>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</si>
  <si>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</si>
  <si>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</si>
  <si>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</si>
  <si>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</si>
  <si>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</si>
  <si>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</si>
  <si>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</si>
  <si>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</si>
  <si>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</si>
  <si>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</si>
  <si>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</si>
  <si>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</si>
  <si>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</si>
  <si>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</si>
  <si>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</si>
  <si>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</si>
  <si>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</si>
  <si>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</si>
  <si>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</si>
  <si>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</si>
  <si>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</si>
  <si>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</si>
  <si>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</si>
  <si>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</si>
  <si>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</si>
  <si>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</si>
  <si>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</si>
  <si>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</si>
  <si>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</si>
  <si>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</si>
  <si>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</si>
  <si>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</si>
  <si>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</si>
  <si>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</si>
  <si>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</si>
  <si>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</si>
  <si>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</si>
  <si>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</si>
  <si>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</si>
  <si>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</si>
  <si>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</si>
  <si>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</si>
  <si>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</si>
  <si>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</si>
  <si>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</si>
  <si>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</si>
  <si>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</si>
  <si>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Added an assessment log section for each dimension after the proofpoints totals.</t>
  </si>
  <si>
    <t>Below the totals of each Dimension tab has an assessment log which should be filled out by the person who is conducting the assessment for that dimension.</t>
  </si>
  <si>
    <t>Simplified status selection to a single column for each dimension.</t>
  </si>
  <si>
    <t>Knowledge &amp; Skills Assessment Log</t>
  </si>
  <si>
    <t>Support Assessment Log</t>
  </si>
  <si>
    <t>ICT Dev Life Cycle</t>
  </si>
  <si>
    <t>ICT Dev Life Cycle Assessment Log</t>
  </si>
  <si>
    <t>Personnel Assessment Log</t>
  </si>
  <si>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</si>
  <si>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</si>
  <si>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t>Policy Documentation</t>
  </si>
  <si>
    <t>Culture Assessment Log</t>
  </si>
  <si>
    <t>Organizational Culture of Disability Inclusion</t>
  </si>
  <si>
    <t># of Proofpoints Counted</t>
  </si>
  <si>
    <t>Proof Points Completed</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</si>
  <si>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</si>
  <si>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</si>
  <si>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</si>
  <si>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</si>
  <si>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</si>
  <si>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</si>
  <si>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</si>
  <si>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</si>
  <si>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</si>
  <si>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</si>
  <si>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</si>
  <si>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</si>
  <si>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</si>
  <si>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</si>
  <si>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</si>
  <si>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</si>
  <si>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</si>
  <si>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</si>
  <si>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</si>
  <si>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</si>
  <si>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</si>
  <si>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</si>
  <si>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</si>
  <si>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</si>
  <si>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</si>
  <si>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</si>
  <si>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1.8</t>
  </si>
  <si>
    <t>Removed duplicates in proofpoints</t>
  </si>
  <si>
    <t>Digital accessibility focus in communities of practice</t>
  </si>
  <si>
    <t>Digital accessibility included in code of conduct</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</si>
  <si>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</si>
  <si>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</si>
  <si>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</si>
  <si>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</si>
  <si>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</si>
  <si>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</si>
  <si>
    <t>Proof Point Category</t>
  </si>
  <si>
    <t>Proof Point Status</t>
  </si>
  <si>
    <t>Launch</t>
  </si>
  <si>
    <t>Optimized</t>
  </si>
  <si>
    <t>Applicability Status</t>
  </si>
  <si>
    <t>Proof Points</t>
  </si>
  <si>
    <t>Percentage of Proof Points out of total possible</t>
  </si>
  <si>
    <t>Total Proofpoints Counted (Applicable)</t>
  </si>
  <si>
    <t>Percentage of Proofpoints out of total applicable</t>
  </si>
  <si>
    <t>Total Number of Proofpoints Counted (Applicable)</t>
  </si>
  <si>
    <t>Status Number</t>
  </si>
  <si>
    <t>Status Name</t>
  </si>
  <si>
    <t>Status Levels</t>
  </si>
  <si>
    <t>Communications</t>
  </si>
  <si>
    <r>
      <rPr>
        <sz val="12"/>
        <rFont val="Arial"/>
        <family val="2"/>
        <scheme val="major"/>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scheme val="major"/>
      </rPr>
      <t xml:space="preserve">
Goal of this dimension: </t>
    </r>
    <r>
      <rPr>
        <sz val="12"/>
        <rFont val="Arial"/>
        <family val="2"/>
        <scheme val="major"/>
      </rPr>
      <t>Support for internal employees and external customers with disabilities. This includes reasonable accommodations for employees and customer support that is specific to users' accessibility needs.</t>
    </r>
  </si>
  <si>
    <r>
      <t>Inactive</t>
    </r>
    <r>
      <rPr>
        <sz val="12"/>
        <rFont val="Arial"/>
        <family val="2"/>
        <scheme val="major"/>
      </rPr>
      <t xml:space="preserve"> - No accessibility effort at all around support for employees or customers.
</t>
    </r>
    <r>
      <rPr>
        <b/>
        <sz val="12"/>
        <rFont val="Arial"/>
        <family val="2"/>
        <scheme val="major"/>
      </rPr>
      <t>Launch</t>
    </r>
    <r>
      <rPr>
        <sz val="12"/>
        <rFont val="Arial"/>
        <family val="2"/>
        <scheme val="major"/>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scheme val="major"/>
      </rPr>
      <t>Integrate</t>
    </r>
    <r>
      <rPr>
        <sz val="12"/>
        <rFont val="Arial"/>
        <family val="2"/>
        <scheme val="major"/>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scheme val="major"/>
      </rPr>
      <t>Optimize</t>
    </r>
    <r>
      <rPr>
        <sz val="12"/>
        <rFont val="Arial"/>
        <family val="2"/>
        <scheme val="major"/>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scheme val="major"/>
      </rPr>
      <t xml:space="preserve"> </t>
    </r>
    <r>
      <rPr>
        <sz val="12"/>
        <rFont val="Arial"/>
        <family val="2"/>
        <scheme val="major"/>
      </rPr>
      <t>Employees/Talent Acquisition: Candidates are offered accommodations for their interviews. Disability Employee Resource Group(s) provide social and professional support to employees with disabilities.</t>
    </r>
  </si>
  <si>
    <r>
      <t xml:space="preserve">Publicly available (and accessible) </t>
    </r>
    <r>
      <rPr>
        <b/>
        <sz val="12"/>
        <color rgb="FF000000"/>
        <rFont val="Arial"/>
        <family val="2"/>
        <scheme val="major"/>
      </rPr>
      <t>digital</t>
    </r>
    <r>
      <rPr>
        <sz val="12"/>
        <color rgb="FF000000"/>
        <rFont val="Arial"/>
        <family val="2"/>
        <scheme val="major"/>
      </rPr>
      <t xml:space="preserve"> accessibility statement with pointers to support mechanisms</t>
    </r>
  </si>
  <si>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scheme val="major"/>
      </rPr>
      <t xml:space="preserve">
Goal of this dimension:</t>
    </r>
    <r>
      <rPr>
        <sz val="12"/>
        <color rgb="FF000000"/>
        <rFont val="Arial"/>
        <family val="2"/>
        <scheme val="major"/>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</si>
  <si>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r>
      <rPr>
        <b/>
        <sz val="12"/>
        <color rgb="FF000000"/>
        <rFont val="Arial"/>
        <family val="2"/>
        <scheme val="major"/>
      </rPr>
      <t>Inactive</t>
    </r>
    <r>
      <rPr>
        <sz val="12"/>
        <color rgb="FF000000"/>
        <rFont val="Arial"/>
        <family val="2"/>
        <scheme val="major"/>
      </rPr>
      <t xml:space="preserve"> - No effort towards making internal or external communications accessible.
</t>
    </r>
    <r>
      <rPr>
        <b/>
        <sz val="12"/>
        <color rgb="FF000000"/>
        <rFont val="Arial"/>
        <family val="2"/>
        <scheme val="major"/>
      </rPr>
      <t>Launch</t>
    </r>
    <r>
      <rPr>
        <sz val="12"/>
        <color rgb="FF000000"/>
        <rFont val="Arial"/>
        <family val="2"/>
        <scheme val="major"/>
      </rPr>
      <t xml:space="preserve"> - Plans in place for making all internal / external communications accessible (and compliant with accessibility regulations, where applicable).
</t>
    </r>
    <r>
      <rPr>
        <b/>
        <sz val="12"/>
        <color rgb="FF000000"/>
        <rFont val="Arial"/>
        <family val="2"/>
        <scheme val="major"/>
      </rPr>
      <t>Integrate</t>
    </r>
    <r>
      <rPr>
        <sz val="12"/>
        <color rgb="FF000000"/>
        <rFont val="Arial"/>
        <family val="2"/>
        <scheme val="major"/>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scheme val="major"/>
      </rPr>
      <t>Optimize</t>
    </r>
    <r>
      <rPr>
        <sz val="12"/>
        <color rgb="FF000000"/>
        <rFont val="Arial"/>
        <family val="2"/>
        <scheme val="major"/>
      </rPr>
      <t xml:space="preserve"> -  All processes, procedures, and tools are in place, used consistently, and are regularly reviewed and refined to ensure that all internal and external communications are fully accessible.</t>
    </r>
  </si>
  <si>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scheme val="major"/>
      </rPr>
      <t xml:space="preserve">
Goal of this dimension: </t>
    </r>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</si>
  <si>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2"/>
        <rFont val="Arial"/>
        <family val="2"/>
        <scheme val="major"/>
      </rPr>
      <t>Inactive</t>
    </r>
    <r>
      <rPr>
        <sz val="12"/>
        <rFont val="Arial"/>
        <family val="2"/>
        <scheme val="major"/>
      </rPr>
      <t xml:space="preserve"> - None; no efforts at all around developing W3C accessible technology, disability inclusion, or improving accessibility knowledge and skills.
</t>
    </r>
    <r>
      <rPr>
        <b/>
        <sz val="12"/>
        <rFont val="Arial"/>
        <family val="2"/>
        <scheme val="major"/>
      </rPr>
      <t>Launch</t>
    </r>
    <r>
      <rPr>
        <sz val="12"/>
        <rFont val="Arial"/>
        <family val="2"/>
        <scheme val="major"/>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2"/>
        <rFont val="Arial"/>
        <family val="2"/>
        <scheme val="major"/>
      </rPr>
      <t>Integrate</t>
    </r>
    <r>
      <rPr>
        <sz val="12"/>
        <rFont val="Arial"/>
        <family val="2"/>
        <scheme val="major"/>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2"/>
        <rFont val="Arial"/>
        <family val="2"/>
        <scheme val="major"/>
      </rPr>
      <t>Optimize</t>
    </r>
    <r>
      <rPr>
        <sz val="12"/>
        <rFont val="Arial"/>
        <family val="2"/>
        <scheme val="major"/>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</si>
  <si>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scheme val="major"/>
      </rPr>
      <t xml:space="preserve">
Goal of this dimension:</t>
    </r>
    <r>
      <rPr>
        <sz val="12"/>
        <color rgb="FF000000"/>
        <rFont val="Arial"/>
        <family val="2"/>
        <scheme val="major"/>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</si>
  <si>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scheme val="major"/>
      </rPr>
      <t>Inactive</t>
    </r>
    <r>
      <rPr>
        <sz val="12"/>
        <rFont val="Arial"/>
        <family val="2"/>
        <scheme val="major"/>
      </rPr>
      <t xml:space="preserve"> - No accessibility effort at all around ICT development. If ACRs are required, they are not being produced.
</t>
    </r>
    <r>
      <rPr>
        <b/>
        <sz val="12"/>
        <rFont val="Arial"/>
        <family val="2"/>
        <scheme val="major"/>
      </rPr>
      <t>Launch</t>
    </r>
    <r>
      <rPr>
        <sz val="12"/>
        <rFont val="Arial"/>
        <family val="2"/>
        <scheme val="major"/>
      </rPr>
      <t xml:space="preserve"> - Some awareness and recognition of the need for accessible ICT development, inconsistently approached, decentralized. Accessibility efforts may be limited in scope to new products, applications, and websites.
</t>
    </r>
    <r>
      <rPr>
        <b/>
        <sz val="12"/>
        <rFont val="Arial"/>
        <family val="2"/>
        <scheme val="major"/>
      </rPr>
      <t>Integrate</t>
    </r>
    <r>
      <rPr>
        <sz val="12"/>
        <rFont val="Arial"/>
        <family val="2"/>
        <scheme val="major"/>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scheme val="major"/>
      </rPr>
      <t>Optimize</t>
    </r>
    <r>
      <rPr>
        <sz val="12"/>
        <rFont val="Arial"/>
        <family val="2"/>
        <scheme val="major"/>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</si>
  <si>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r>
      <rPr>
        <sz val="12"/>
        <rFont val="Arial"/>
        <family val="2"/>
        <scheme val="major"/>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scheme val="major"/>
      </rPr>
      <t xml:space="preserve">
Goal of this Dimension: </t>
    </r>
    <r>
      <rPr>
        <sz val="12"/>
        <rFont val="Arial"/>
        <family val="2"/>
        <scheme val="major"/>
      </rPr>
      <t>Should be supported by progress or completion of Culture Proof Points or other criteria</t>
    </r>
  </si>
  <si>
    <r>
      <rPr>
        <b/>
        <sz val="12"/>
        <color rgb="FF000000"/>
        <rFont val="Arial"/>
        <family val="2"/>
        <scheme val="major"/>
      </rPr>
      <t>Inactive</t>
    </r>
    <r>
      <rPr>
        <sz val="12"/>
        <color rgb="FF000000"/>
        <rFont val="Arial"/>
        <family val="2"/>
        <scheme val="maj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ajor"/>
      </rPr>
      <t>Launch</t>
    </r>
    <r>
      <rPr>
        <sz val="12"/>
        <color rgb="FF000000"/>
        <rFont val="Arial"/>
        <family val="2"/>
        <scheme val="maj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ajor"/>
      </rPr>
      <t>Integrate</t>
    </r>
    <r>
      <rPr>
        <sz val="12"/>
        <color rgb="FF000000"/>
        <rFont val="Arial"/>
        <family val="2"/>
        <scheme val="maj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ajor"/>
      </rPr>
      <t>Optimize</t>
    </r>
    <r>
      <rPr>
        <sz val="12"/>
        <color rgb="FF000000"/>
        <rFont val="Arial"/>
        <family val="2"/>
        <scheme val="maj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</si>
  <si>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r>
      <t xml:space="preserve">Inactive - </t>
    </r>
    <r>
      <rPr>
        <sz val="12"/>
        <rFont val="Arial"/>
        <family val="2"/>
        <scheme val="major"/>
      </rPr>
      <t xml:space="preserve">No ICT Accessibility Initiatives In Procurement </t>
    </r>
    <r>
      <rPr>
        <b/>
        <sz val="12"/>
        <rFont val="Arial"/>
        <family val="2"/>
        <scheme val="major"/>
      </rPr>
      <t xml:space="preserve">
Launch - </t>
    </r>
    <r>
      <rPr>
        <sz val="12"/>
        <rFont val="Arial"/>
        <family val="2"/>
        <scheme val="major"/>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scheme val="major"/>
      </rPr>
      <t xml:space="preserve">
Integrate - </t>
    </r>
    <r>
      <rPr>
        <sz val="12"/>
        <rFont val="Arial"/>
        <family val="2"/>
        <scheme val="major"/>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scheme val="major"/>
      </rPr>
      <t xml:space="preserve">
Optimize - </t>
    </r>
    <r>
      <rPr>
        <sz val="12"/>
        <rFont val="Arial"/>
        <family val="2"/>
        <scheme val="major"/>
      </rPr>
      <t>Full and consistent use of accessibility processes and criteria in all procurements with an ICT component in the contract decision making process. Processes are in place, used consistently, and regularly reviewed /  refined as needed.</t>
    </r>
  </si>
  <si>
    <r>
      <t xml:space="preserve">Organizational culture consists of shared beliefs, values, policies, and processes established by leaders that ultimately shape employee perceptions, behaviors, and understanding. 
</t>
    </r>
    <r>
      <rPr>
        <b/>
        <sz val="12"/>
        <rFont val="Arial"/>
        <family val="2"/>
        <scheme val="major"/>
      </rPr>
      <t>Goal of this Dimension:</t>
    </r>
    <r>
      <rPr>
        <sz val="12"/>
        <rFont val="Arial"/>
        <family val="2"/>
        <scheme val="major"/>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</si>
  <si>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rFont val="Arial"/>
        <family val="2"/>
        <scheme val="major"/>
      </rPr>
      <t>Inactive</t>
    </r>
    <r>
      <rPr>
        <sz val="12"/>
        <rFont val="Arial"/>
        <family val="2"/>
        <scheme val="major"/>
      </rPr>
      <t xml:space="preserve"> - No diversity culture or diversity culture does not include disability. No policy, organizational structure or other initiatives for ICT Accessibility.
</t>
    </r>
    <r>
      <rPr>
        <b/>
        <sz val="12"/>
        <rFont val="Arial"/>
        <family val="2"/>
        <scheme val="major"/>
      </rPr>
      <t>Launch</t>
    </r>
    <r>
      <rPr>
        <sz val="12"/>
        <rFont val="Arial"/>
        <family val="2"/>
        <scheme val="maj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rFont val="Arial"/>
        <family val="2"/>
        <scheme val="major"/>
      </rPr>
      <t>Integrate</t>
    </r>
    <r>
      <rPr>
        <sz val="12"/>
        <rFont val="Arial"/>
        <family val="2"/>
        <scheme val="major"/>
      </rPr>
      <t xml:space="preserve"> - Metrics established, hiring practices implemented; policies now in place with partial execution, diversity training initiated and but not compete; communities of practice established
</t>
    </r>
    <r>
      <rPr>
        <b/>
        <sz val="12"/>
        <rFont val="Arial"/>
        <family val="2"/>
        <scheme val="major"/>
      </rPr>
      <t>Optimize</t>
    </r>
    <r>
      <rPr>
        <sz val="12"/>
        <rFont val="Arial"/>
        <family val="2"/>
        <scheme val="maj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</si>
  <si>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 xml:space="preserve"> Make sure career paths and associated activities to achieve those goals are  available and accessible. (onboarding, recruitment)</t>
  </si>
  <si>
    <t xml:space="preserve"> Ensure support for use of assistive technology </t>
  </si>
  <si>
    <t>Consider the full range of accomodations needed by employees with disabilities to accomplish assigned activities</t>
  </si>
  <si>
    <t>Establish policies, practices and procedures for providing accessible  service</t>
  </si>
  <si>
    <t>Provide accessibility knowledge base within the internal resources of the organization</t>
  </si>
  <si>
    <t>Include people with disabilities in accessibility initiatives</t>
  </si>
  <si>
    <t>Written policy on requesting and providing employee ICT-related accommodations</t>
  </si>
  <si>
    <t>Provide accessibility documentation for external use</t>
  </si>
  <si>
    <t>Mechanism to capture Accessibility feedback in place</t>
  </si>
  <si>
    <t>Tracking employee training for ICT accessibility skills</t>
  </si>
  <si>
    <t>Accessibility conformance reports (ACR)</t>
  </si>
  <si>
    <t>Other communications, as identified.</t>
  </si>
  <si>
    <t>Other accessibility-related documents, as identified.</t>
  </si>
  <si>
    <t>Designers have access to accessibility checklists, guidelines, annotation templates, etc. </t>
  </si>
  <si>
    <t>All style guides, including but not limited to design and content include accessibility considerations</t>
  </si>
  <si>
    <t>Design deliverables handed off to developers include accessibility information and annotations that meet relevant accessibility standards</t>
  </si>
  <si>
    <t>Accessibility reviews are part of the design process</t>
  </si>
  <si>
    <t>User stories, personas, any other framework that is used, includes persons with disabilities</t>
  </si>
  <si>
    <t>Accessibility considerations are integrated into individual components of the design system as well as into their composition within higher-level structures.</t>
  </si>
  <si>
    <t>Accessibility requirements are included in sign off criteria throughout product lifecycle</t>
  </si>
  <si>
    <t>Test subject forms, releases, instructions, or other materials are accessible</t>
  </si>
  <si>
    <t>Recruiting needs assessment/gap analysis (Examples: Programming / accessibility skills, etc)</t>
  </si>
  <si>
    <t>Initiatives to recruit employees with disabilities</t>
  </si>
  <si>
    <t>Employee's performance is evaluated against the accessibility  responsibilities and expectations outlined in their job description</t>
  </si>
  <si>
    <t xml:space="preserve">Published ICT Accessibility Policy / Procurement Policy
</t>
  </si>
  <si>
    <t>Accessibility requirements and related information communicated to vendors</t>
  </si>
  <si>
    <t>Accessibility-specific solicitation forms and templates for items like bids and proposals</t>
  </si>
  <si>
    <t>Standardized solicitation language that includes accessibility in ICT contracts</t>
  </si>
  <si>
    <t>Standardized solicitation language that includes accessibility for ICT procurement</t>
  </si>
  <si>
    <t>Proof that accessibility evaluations are performed on solicititation responses.</t>
  </si>
  <si>
    <t>Accessibility Contract Language</t>
  </si>
  <si>
    <t xml:space="preserve">Proof of Vendor accessibility testing
</t>
  </si>
  <si>
    <t>Procurement-specific accessibility checkpoint requirements for custom development contracts.</t>
  </si>
  <si>
    <t>Procurement processes and policies evaluated for accessibility integration</t>
  </si>
  <si>
    <t>Contract Life cycle management includes accessibility requirements</t>
  </si>
  <si>
    <t>Procurement-related accessibility metrics are tracked and documented</t>
  </si>
  <si>
    <t>A defined process for identifying and addressing user accessibility complaints with vendors</t>
  </si>
  <si>
    <t>Accessibility-related training to build and maintain relevant skills in support of this dimension's proof points</t>
  </si>
  <si>
    <t>General Training</t>
  </si>
  <si>
    <t>Business strategy includes digital accessibility</t>
  </si>
  <si>
    <t>Digital accessibility included in core values</t>
  </si>
  <si>
    <t>ICT accessibility criteria are integrated into employee/officer performance objectives</t>
  </si>
  <si>
    <t>Employee feedback captures accessibility and disability related data</t>
  </si>
  <si>
    <t xml:space="preserve">ICT accessibility policy </t>
  </si>
  <si>
    <t>Accessibility feedback is considered and incorporated as appropriate</t>
  </si>
  <si>
    <t>Oversight &amp; Culture</t>
  </si>
  <si>
    <t>Exception / risk acceptance process which includes justification, time limits, and executive approval, in place for non-accessible digital assets developed,procured, or used by the organization.</t>
  </si>
  <si>
    <t>Financial planning in place and funding committed for advancing progress in all dimensions towards full maturity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</si>
</sst>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5" x14ac:knownFonts="1">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2"/>
      <color rgb="FFFFFFFF"/>
      <name val="Arial"/>
      <family val="2"/>
    </font>
    <font>
      <sz val="10"/>
      <color theme="1"/>
      <name val="Arial"/>
      <family val="2"/>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u/>
      <sz val="12"/>
      <color theme="10"/>
      <name val="Arial"/>
      <family val="2"/>
      <scheme val="minor"/>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2"/>
      <color rgb="FF000000"/>
      <name val="Arial"/>
      <family val="2"/>
      <scheme val="major"/>
    </font>
    <font>
      <sz val="10"/>
      <color rgb="FF000000"/>
      <name val="Arial"/>
      <family val="2"/>
      <scheme val="minor"/>
    </font>
    <font>
      <sz val="14"/>
      <color rgb="FF00000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
      <sz val="10"/>
      <color rgb="FF000000"/>
      <name val="Arial"/>
      <family val="2"/>
      <scheme val="minor"/>
    </font>
    <font>
      <b/>
      <sz val="14"/>
      <color theme="0"/>
      <name val="Arial"/>
      <family val="2"/>
      <scheme val="minor"/>
    </font>
    <font>
      <sz val="8"/>
      <name val="Arial"/>
      <family val="2"/>
      <scheme val="minor"/>
    </font>
    <font>
      <sz val="8"/>
      <name val="Arial"/>
      <family val="2"/>
      <scheme val="minor"/>
    </font>
    <font>
      <b/>
      <sz val="12"/>
      <color rgb="FFFFFFFF"/>
      <name val="Arial"/>
      <family val="2"/>
      <scheme val="major"/>
    </font>
    <font>
      <sz val="12"/>
      <color theme="1"/>
      <name val="Arial"/>
      <family val="2"/>
      <scheme val="major"/>
    </font>
    <font>
      <b/>
      <sz val="12"/>
      <name val="Arial"/>
      <family val="2"/>
      <scheme val="major"/>
    </font>
    <font>
      <sz val="12"/>
      <name val="Arial"/>
      <family val="2"/>
      <scheme val="major"/>
    </font>
    <font>
      <b/>
      <sz val="12"/>
      <color rgb="FF000000"/>
      <name val="Arial"/>
      <family val="2"/>
      <scheme val="major"/>
    </font>
    <font>
      <b/>
      <sz val="14"/>
      <color theme="0"/>
      <name val="Arial"/>
      <family val="2"/>
      <scheme val="major"/>
    </font>
    <font>
      <b/>
      <sz val="12"/>
      <color theme="1"/>
      <name val="Arial"/>
      <family val="2"/>
      <scheme val="major"/>
    </font>
    <font>
      <b/>
      <sz val="14"/>
      <color rgb="FFFFFFFF"/>
      <name val="Arial"/>
      <family val="2"/>
      <scheme val="major"/>
    </font>
    <font>
      <sz val="14"/>
      <color theme="0"/>
      <name val="Arial"/>
      <family val="2"/>
      <scheme val="major"/>
    </font>
    <font>
      <sz val="14"/>
      <color rgb="FF000000"/>
      <name val="Arial"/>
      <family val="2"/>
      <scheme val="major"/>
    </font>
    <font>
      <b/>
      <sz val="14"/>
      <color rgb="FF000000"/>
      <name val="Arial"/>
      <family val="2"/>
      <scheme val="major"/>
    </font>
    <font>
      <sz val="12"/>
      <color rgb="FF1F2328"/>
      <name val="Arial"/>
      <family val="2"/>
      <scheme val="major"/>
    </font>
    <font>
      <u/>
      <sz val="12"/>
      <color theme="10"/>
      <name val="Arial"/>
      <family val="2"/>
      <scheme val="major"/>
    </font>
  </fonts>
  <fills count="44">
    <fill>
      <patternFill patternType="none"/>
    </fill>
    <fill>
      <patternFill patternType="gray125"/>
    </fill>
    <fill>
      <patternFill patternType="solid">
        <fgColor rgb="FF434343"/>
        <bgColor rgb="FF434343"/>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4" tint="0.39997558519241921"/>
        <bgColor indexed="64"/>
      </patternFill>
    </fill>
    <fill>
      <patternFill patternType="solid">
        <fgColor theme="4" tint="0.39997558519241921"/>
        <bgColor theme="4"/>
      </patternFill>
    </fill>
    <fill>
      <patternFill patternType="solid">
        <fgColor theme="4" tint="-0.249977111117893"/>
        <bgColor indexed="64"/>
      </patternFill>
    </fill>
    <fill>
      <patternFill patternType="solid">
        <fgColor theme="9" tint="0.79998168889431442"/>
        <bgColor theme="4" tint="0.79998168889431442"/>
      </patternFill>
    </fill>
    <fill>
      <patternFill patternType="solid">
        <fgColor theme="4" tint="0.59999389629810485"/>
        <bgColor theme="4" tint="0.79998168889431442"/>
      </patternFill>
    </fill>
    <fill>
      <patternFill patternType="solid">
        <fgColor theme="0" tint="-0.14999847407452621"/>
        <bgColor theme="0" tint="-0.14999847407452621"/>
      </patternFill>
    </fill>
    <fill>
      <patternFill patternType="solid">
        <fgColor rgb="FFFF99FF"/>
        <bgColor indexed="64"/>
      </patternFill>
    </fill>
    <fill>
      <patternFill patternType="solid">
        <fgColor rgb="FFFF99FF"/>
        <bgColor theme="4" tint="0.79998168889431442"/>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5" tint="0.59999389629810485"/>
        <bgColor theme="4" tint="0.79998168889431442"/>
      </patternFill>
    </fill>
    <fill>
      <patternFill patternType="solid">
        <fgColor theme="6" tint="0.59999389629810485"/>
        <bgColor theme="4" tint="0.79998168889431442"/>
      </patternFill>
    </fill>
    <fill>
      <patternFill patternType="solid">
        <fgColor theme="7" tint="0.59999389629810485"/>
        <bgColor theme="4" tint="0.79998168889431442"/>
      </patternFill>
    </fill>
    <fill>
      <patternFill patternType="solid">
        <fgColor theme="3"/>
        <bgColor indexed="64"/>
      </patternFill>
    </fill>
  </fills>
  <borders count="18">
    <border>
      <left/>
      <right/>
      <top/>
      <bottom/>
      <diagonal/>
    </border>
    <border>
      <left/>
      <right/>
      <top/>
      <bottom/>
      <diagonal/>
    </border>
    <border>
      <left style="thin">
        <color indexed="64"/>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top style="thin">
        <color theme="1"/>
      </top>
      <bottom style="thin">
        <color theme="1"/>
      </bottom>
      <diagonal/>
    </border>
    <border>
      <left/>
      <right/>
      <top/>
      <bottom style="thin">
        <color theme="1"/>
      </bottom>
      <diagonal/>
    </border>
    <border>
      <left/>
      <right style="thin">
        <color auto="1"/>
      </right>
      <top style="thin">
        <color auto="1"/>
      </top>
      <bottom/>
      <diagonal/>
    </border>
  </borders>
  <cellStyleXfs count="8">
    <xf numFmtId="0" fontId="0" fillId="0" borderId="0"/>
    <xf numFmtId="0" fontId="14" fillId="0" borderId="1"/>
    <xf numFmtId="0" fontId="11" fillId="0" borderId="1" applyNumberFormat="0" applyFill="0" applyBorder="0" applyAlignment="0" applyProtection="0"/>
    <xf numFmtId="0" fontId="11" fillId="0" borderId="0" applyNumberFormat="0" applyFill="0" applyBorder="0" applyAlignment="0" applyProtection="0"/>
    <xf numFmtId="0" fontId="40" fillId="0" borderId="1"/>
    <xf numFmtId="0" fontId="40" fillId="0" borderId="1"/>
    <xf numFmtId="0" fontId="40" fillId="0" borderId="1"/>
    <xf numFmtId="9" fontId="48" fillId="0" borderId="0" applyFont="0" applyFill="0" applyBorder="0" applyAlignment="0" applyProtection="0"/>
  </cellStyleXfs>
  <cellXfs count="258">
    <xf numFmtId="0" fontId="0" fillId="0" borderId="0" xfId="0"/>
    <xf numFmtId="0" fontId="8" fillId="0" borderId="0" xfId="0" applyFont="1"/>
    <xf numFmtId="164" fontId="12" fillId="0" borderId="1" xfId="1" applyNumberFormat="1" applyFont="1" applyAlignment="1">
      <alignment vertical="top"/>
    </xf>
    <xf numFmtId="0" fontId="12" fillId="0" borderId="1" xfId="1" applyFont="1" applyAlignment="1">
      <alignment vertical="top"/>
    </xf>
    <xf numFmtId="0" fontId="6" fillId="0" borderId="1" xfId="1" applyFont="1" applyAlignment="1">
      <alignment vertical="top"/>
    </xf>
    <xf numFmtId="164" fontId="10" fillId="0" borderId="1" xfId="1" applyNumberFormat="1" applyFont="1" applyAlignment="1">
      <alignment vertical="top"/>
    </xf>
    <xf numFmtId="0" fontId="12" fillId="0" borderId="1" xfId="1" applyFont="1" applyAlignment="1">
      <alignment vertical="top" wrapText="1"/>
    </xf>
    <xf numFmtId="164" fontId="10" fillId="0" borderId="1" xfId="1" applyNumberFormat="1" applyFont="1" applyAlignment="1">
      <alignment vertical="top" wrapText="1"/>
    </xf>
    <xf numFmtId="0" fontId="13" fillId="0" borderId="1" xfId="2" applyFont="1" applyAlignment="1">
      <alignment vertical="top" wrapText="1"/>
    </xf>
    <xf numFmtId="164" fontId="6" fillId="0" borderId="1" xfId="1" applyNumberFormat="1" applyFont="1" applyAlignment="1">
      <alignment horizontal="left" vertical="top"/>
    </xf>
    <xf numFmtId="164" fontId="12" fillId="0" borderId="1" xfId="1" applyNumberFormat="1" applyFont="1" applyAlignment="1">
      <alignment horizontal="left" vertical="top"/>
    </xf>
    <xf numFmtId="15" fontId="12" fillId="0" borderId="1" xfId="1" applyNumberFormat="1" applyFont="1" applyAlignment="1">
      <alignment horizontal="left" vertical="top"/>
    </xf>
    <xf numFmtId="0" fontId="14" fillId="0" borderId="1" xfId="1"/>
    <xf numFmtId="164" fontId="5" fillId="0" borderId="1" xfId="1" applyNumberFormat="1" applyFont="1" applyAlignment="1">
      <alignment horizontal="left" vertical="top"/>
    </xf>
    <xf numFmtId="0" fontId="5" fillId="0" borderId="1" xfId="1" applyFont="1" applyAlignment="1">
      <alignment vertical="top"/>
    </xf>
    <xf numFmtId="0" fontId="4" fillId="0" borderId="1" xfId="1" applyFont="1" applyAlignment="1">
      <alignment vertical="top"/>
    </xf>
    <xf numFmtId="0" fontId="9" fillId="11" borderId="3" xfId="1" applyFont="1" applyFill="1" applyBorder="1"/>
    <xf numFmtId="0" fontId="9" fillId="11" borderId="5" xfId="1" applyFont="1" applyFill="1" applyBorder="1"/>
    <xf numFmtId="0" fontId="17" fillId="13" borderId="5" xfId="1" applyFont="1" applyFill="1" applyBorder="1"/>
    <xf numFmtId="0" fontId="17" fillId="13" borderId="4" xfId="1" applyFont="1" applyFill="1" applyBorder="1"/>
    <xf numFmtId="0" fontId="3" fillId="0" borderId="1" xfId="1" applyFont="1" applyAlignment="1">
      <alignment vertical="top"/>
    </xf>
    <xf numFmtId="0" fontId="11" fillId="11" borderId="5" xfId="3" applyFill="1" applyBorder="1"/>
    <xf numFmtId="0" fontId="11" fillId="11" borderId="3" xfId="3" applyFill="1" applyBorder="1"/>
    <xf numFmtId="9" fontId="9" fillId="11" borderId="4" xfId="1" applyNumberFormat="1" applyFont="1" applyFill="1" applyBorder="1" applyAlignment="1">
      <alignment horizontal="center"/>
    </xf>
    <xf numFmtId="9" fontId="9" fillId="11" borderId="5" xfId="1" applyNumberFormat="1" applyFont="1" applyFill="1" applyBorder="1"/>
    <xf numFmtId="0" fontId="11" fillId="12" borderId="5" xfId="3" applyFill="1" applyBorder="1"/>
    <xf numFmtId="9" fontId="14" fillId="0" borderId="1" xfId="1" applyNumberFormat="1"/>
    <xf numFmtId="0" fontId="14" fillId="15" borderId="1" xfId="1" applyFill="1"/>
    <xf numFmtId="0" fontId="12" fillId="15" borderId="1" xfId="1" applyFont="1" applyFill="1"/>
    <xf numFmtId="0" fontId="12" fillId="15" borderId="1" xfId="1" applyFont="1" applyFill="1" applyAlignment="1">
      <alignment horizontal="center"/>
    </xf>
    <xf numFmtId="0" fontId="14" fillId="15" borderId="2" xfId="1" applyFill="1" applyBorder="1" applyAlignment="1">
      <alignment horizontal="center"/>
    </xf>
    <xf numFmtId="0" fontId="9" fillId="11" borderId="4" xfId="1" applyFont="1" applyFill="1" applyBorder="1" applyAlignment="1">
      <alignment horizontal="center"/>
    </xf>
    <xf numFmtId="9" fontId="14" fillId="15" borderId="1" xfId="1" applyNumberFormat="1" applyFill="1"/>
    <xf numFmtId="9" fontId="14" fillId="15" borderId="1" xfId="1" applyNumberFormat="1" applyFill="1" applyAlignment="1">
      <alignment horizontal="center"/>
    </xf>
    <xf numFmtId="0" fontId="14" fillId="17" borderId="2" xfId="1" applyFill="1" applyBorder="1"/>
    <xf numFmtId="0" fontId="7" fillId="16" borderId="2" xfId="1" applyFont="1" applyFill="1" applyBorder="1" applyAlignment="1">
      <alignment vertical="center" wrapText="1"/>
    </xf>
    <xf numFmtId="0" fontId="7" fillId="16" borderId="2" xfId="1" applyFont="1" applyFill="1" applyBorder="1" applyAlignment="1">
      <alignment horizontal="left" vertical="center"/>
    </xf>
    <xf numFmtId="0" fontId="14" fillId="0" borderId="2" xfId="1" applyBorder="1"/>
    <xf numFmtId="0" fontId="7" fillId="19" borderId="2" xfId="1" applyFont="1" applyFill="1" applyBorder="1" applyAlignment="1">
      <alignment horizontal="left" vertical="center"/>
    </xf>
    <xf numFmtId="0" fontId="14" fillId="18" borderId="2" xfId="1" applyFill="1" applyBorder="1"/>
    <xf numFmtId="0" fontId="8" fillId="0" borderId="2" xfId="1" applyFont="1" applyBorder="1" applyAlignment="1">
      <alignment vertical="top" wrapText="1"/>
    </xf>
    <xf numFmtId="0" fontId="14" fillId="9" borderId="2" xfId="1" applyFill="1" applyBorder="1"/>
    <xf numFmtId="0" fontId="18" fillId="8" borderId="2" xfId="1" applyFont="1" applyFill="1" applyBorder="1" applyAlignment="1">
      <alignment horizontal="center"/>
    </xf>
    <xf numFmtId="0" fontId="15" fillId="0" borderId="2" xfId="1" applyFont="1" applyBorder="1" applyAlignment="1">
      <alignment horizontal="center" vertical="center"/>
    </xf>
    <xf numFmtId="0" fontId="21" fillId="12" borderId="2" xfId="1" applyFont="1" applyFill="1" applyBorder="1" applyAlignment="1">
      <alignment horizontal="left" vertical="center"/>
    </xf>
    <xf numFmtId="0" fontId="23" fillId="12" borderId="2" xfId="1" applyFont="1" applyFill="1" applyBorder="1" applyAlignment="1">
      <alignment horizontal="center" vertical="center"/>
    </xf>
    <xf numFmtId="0" fontId="24" fillId="12" borderId="2" xfId="1" applyFont="1" applyFill="1" applyBorder="1" applyAlignment="1">
      <alignment horizontal="center" vertical="center" wrapText="1"/>
    </xf>
    <xf numFmtId="0" fontId="14" fillId="0" borderId="2" xfId="1" applyBorder="1" applyAlignment="1">
      <alignment wrapText="1"/>
    </xf>
    <xf numFmtId="0" fontId="18" fillId="20" borderId="2" xfId="1" applyFont="1" applyFill="1" applyBorder="1" applyAlignment="1">
      <alignment vertical="top" wrapText="1"/>
    </xf>
    <xf numFmtId="0" fontId="18" fillId="21" borderId="2" xfId="0" applyFont="1" applyFill="1" applyBorder="1" applyAlignment="1">
      <alignment horizontal="left" vertical="center" wrapText="1"/>
    </xf>
    <xf numFmtId="0" fontId="18" fillId="21" borderId="2" xfId="1" applyFont="1" applyFill="1" applyBorder="1" applyAlignment="1">
      <alignment horizontal="left" vertical="top" wrapText="1"/>
    </xf>
    <xf numFmtId="0" fontId="18" fillId="22" borderId="2" xfId="0" applyFont="1" applyFill="1" applyBorder="1" applyAlignment="1">
      <alignment vertical="center" wrapText="1"/>
    </xf>
    <xf numFmtId="0" fontId="18" fillId="22" borderId="2" xfId="1" applyFont="1" applyFill="1" applyBorder="1" applyAlignment="1">
      <alignment vertical="top" wrapText="1"/>
    </xf>
    <xf numFmtId="0" fontId="20" fillId="23" borderId="2" xfId="1" applyFont="1" applyFill="1" applyBorder="1" applyAlignment="1">
      <alignment vertical="top" wrapText="1"/>
    </xf>
    <xf numFmtId="0" fontId="18" fillId="24" borderId="2" xfId="0" applyFont="1" applyFill="1" applyBorder="1" applyAlignment="1">
      <alignment wrapText="1"/>
    </xf>
    <xf numFmtId="0" fontId="18" fillId="24" borderId="2" xfId="1" applyFont="1" applyFill="1" applyBorder="1" applyAlignment="1">
      <alignment vertical="top" wrapText="1"/>
    </xf>
    <xf numFmtId="0" fontId="25" fillId="18" borderId="2" xfId="1" applyFont="1" applyFill="1" applyBorder="1" applyAlignment="1">
      <alignment wrapText="1"/>
    </xf>
    <xf numFmtId="0" fontId="26" fillId="18" borderId="2" xfId="1" applyFont="1" applyFill="1" applyBorder="1"/>
    <xf numFmtId="0" fontId="27" fillId="19" borderId="2" xfId="1" applyFont="1" applyFill="1" applyBorder="1" applyAlignment="1">
      <alignment horizontal="left" vertical="center"/>
    </xf>
    <xf numFmtId="0" fontId="30" fillId="19" borderId="2" xfId="1" applyFont="1" applyFill="1" applyBorder="1" applyAlignment="1">
      <alignment vertical="center" wrapText="1"/>
    </xf>
    <xf numFmtId="165" fontId="23" fillId="12" borderId="2" xfId="1" applyNumberFormat="1" applyFont="1" applyFill="1" applyBorder="1" applyAlignment="1">
      <alignment horizontal="center" vertical="center"/>
    </xf>
    <xf numFmtId="1" fontId="18" fillId="8" borderId="2" xfId="1" applyNumberFormat="1" applyFont="1" applyFill="1" applyBorder="1" applyAlignment="1">
      <alignment horizontal="center" vertical="center" wrapText="1"/>
    </xf>
    <xf numFmtId="0" fontId="30" fillId="12" borderId="2" xfId="1" applyFont="1" applyFill="1" applyBorder="1" applyAlignment="1">
      <alignment horizontal="center" vertical="center"/>
    </xf>
    <xf numFmtId="0" fontId="28" fillId="20" borderId="2" xfId="0" applyFont="1" applyFill="1" applyBorder="1" applyAlignment="1">
      <alignment vertical="center" wrapText="1"/>
    </xf>
    <xf numFmtId="0" fontId="32" fillId="16" borderId="2" xfId="1" applyFont="1" applyFill="1" applyBorder="1" applyAlignment="1">
      <alignment horizontal="center" vertical="center" wrapText="1"/>
    </xf>
    <xf numFmtId="0" fontId="25" fillId="19" borderId="2" xfId="1" applyFont="1" applyFill="1" applyBorder="1" applyAlignment="1">
      <alignment horizontal="center" vertical="center" wrapText="1"/>
    </xf>
    <xf numFmtId="0" fontId="32" fillId="19" borderId="2" xfId="1" applyFont="1" applyFill="1" applyBorder="1" applyAlignment="1">
      <alignment horizontal="center" vertical="center" wrapText="1"/>
    </xf>
    <xf numFmtId="0" fontId="33" fillId="2" borderId="2" xfId="1" applyFont="1" applyFill="1" applyBorder="1" applyAlignment="1">
      <alignment horizontal="center" vertical="center" wrapText="1"/>
    </xf>
    <xf numFmtId="0" fontId="31" fillId="3" borderId="2" xfId="1" applyFont="1" applyFill="1" applyBorder="1" applyAlignment="1">
      <alignment horizontal="center" vertical="center" wrapText="1"/>
    </xf>
    <xf numFmtId="0" fontId="34" fillId="25" borderId="2" xfId="1" applyFont="1" applyFill="1" applyBorder="1" applyAlignment="1">
      <alignment horizontal="center" vertical="center" wrapText="1"/>
    </xf>
    <xf numFmtId="0" fontId="34" fillId="26" borderId="2" xfId="1" applyFont="1" applyFill="1" applyBorder="1" applyAlignment="1">
      <alignment horizontal="center" vertical="center" wrapText="1"/>
    </xf>
    <xf numFmtId="0" fontId="31" fillId="6" borderId="2" xfId="1" applyFont="1" applyFill="1" applyBorder="1" applyAlignment="1">
      <alignment horizontal="center" vertical="center" wrapText="1"/>
    </xf>
    <xf numFmtId="0" fontId="34" fillId="7" borderId="2" xfId="1" applyFont="1" applyFill="1" applyBorder="1" applyAlignment="1">
      <alignment horizontal="center" vertical="center" wrapText="1"/>
    </xf>
    <xf numFmtId="0" fontId="34" fillId="27" borderId="2" xfId="1" applyFont="1" applyFill="1" applyBorder="1" applyAlignment="1">
      <alignment horizontal="center" vertical="center" wrapText="1"/>
    </xf>
    <xf numFmtId="0" fontId="34" fillId="4" borderId="2" xfId="1" applyFont="1" applyFill="1" applyBorder="1" applyAlignment="1">
      <alignment horizontal="center" vertical="center" wrapText="1"/>
    </xf>
    <xf numFmtId="0" fontId="16" fillId="3" borderId="2" xfId="1" applyFont="1" applyFill="1" applyBorder="1" applyAlignment="1">
      <alignment horizontal="center" vertical="center" wrapText="1"/>
    </xf>
    <xf numFmtId="0" fontId="34" fillId="10" borderId="2" xfId="1" applyFont="1" applyFill="1" applyBorder="1" applyAlignment="1">
      <alignment horizontal="center" vertical="center" wrapText="1"/>
    </xf>
    <xf numFmtId="0" fontId="16" fillId="8" borderId="2" xfId="1" applyFont="1" applyFill="1" applyBorder="1" applyAlignment="1">
      <alignment horizontal="center" vertical="center"/>
    </xf>
    <xf numFmtId="1" fontId="16" fillId="8" borderId="2" xfId="1" applyNumberFormat="1" applyFont="1" applyFill="1" applyBorder="1" applyAlignment="1">
      <alignment horizontal="center" vertical="center" wrapText="1"/>
    </xf>
    <xf numFmtId="0" fontId="23" fillId="0" borderId="2" xfId="1" applyFont="1" applyBorder="1" applyAlignment="1">
      <alignment horizontal="center" vertical="center"/>
    </xf>
    <xf numFmtId="0" fontId="35" fillId="0" borderId="2" xfId="1" applyFont="1" applyBorder="1" applyAlignment="1">
      <alignment horizontal="center" vertical="center"/>
    </xf>
    <xf numFmtId="0" fontId="33" fillId="2" borderId="2" xfId="1" applyFont="1" applyFill="1" applyBorder="1" applyAlignment="1">
      <alignment vertical="top" wrapText="1"/>
    </xf>
    <xf numFmtId="0" fontId="35" fillId="17" borderId="2" xfId="1" applyFont="1" applyFill="1" applyBorder="1"/>
    <xf numFmtId="0" fontId="36" fillId="19" borderId="2" xfId="1" applyFont="1" applyFill="1" applyBorder="1" applyAlignment="1">
      <alignment vertical="center" wrapText="1"/>
    </xf>
    <xf numFmtId="0" fontId="36" fillId="2" borderId="2" xfId="1" applyFont="1" applyFill="1" applyBorder="1" applyAlignment="1">
      <alignment vertical="top" wrapText="1"/>
    </xf>
    <xf numFmtId="0" fontId="23" fillId="3" borderId="2" xfId="1" applyFont="1" applyFill="1" applyBorder="1" applyAlignment="1">
      <alignment vertical="top" wrapText="1"/>
    </xf>
    <xf numFmtId="0" fontId="35" fillId="0" borderId="2" xfId="1" applyFont="1" applyBorder="1" applyAlignment="1">
      <alignment vertical="top" wrapText="1"/>
    </xf>
    <xf numFmtId="0" fontId="30" fillId="6" borderId="2" xfId="1" applyFont="1" applyFill="1" applyBorder="1" applyAlignment="1">
      <alignment vertical="top" wrapText="1"/>
    </xf>
    <xf numFmtId="0" fontId="35" fillId="6" borderId="2" xfId="1" applyFont="1" applyFill="1" applyBorder="1" applyAlignment="1">
      <alignment vertical="top" wrapText="1"/>
    </xf>
    <xf numFmtId="0" fontId="30" fillId="3" borderId="2" xfId="1" applyFont="1" applyFill="1" applyBorder="1" applyAlignment="1">
      <alignment vertical="top" wrapText="1"/>
    </xf>
    <xf numFmtId="0" fontId="23" fillId="9" borderId="2" xfId="1" applyFont="1" applyFill="1" applyBorder="1" applyAlignment="1">
      <alignment vertical="top" wrapText="1"/>
    </xf>
    <xf numFmtId="0" fontId="35" fillId="0" borderId="2" xfId="1" applyFont="1" applyBorder="1" applyAlignment="1">
      <alignment vertical="top"/>
    </xf>
    <xf numFmtId="0" fontId="30" fillId="0" borderId="2" xfId="1" applyFont="1" applyBorder="1" applyAlignment="1">
      <alignment vertical="top" wrapText="1"/>
    </xf>
    <xf numFmtId="0" fontId="37" fillId="0" borderId="2" xfId="1" applyFont="1" applyBorder="1" applyAlignment="1">
      <alignment vertical="top" wrapText="1"/>
    </xf>
    <xf numFmtId="0" fontId="30" fillId="8" borderId="2" xfId="1" applyFont="1" applyFill="1" applyBorder="1" applyAlignment="1">
      <alignment vertical="top"/>
    </xf>
    <xf numFmtId="0" fontId="35" fillId="0" borderId="2" xfId="1" applyFont="1" applyBorder="1"/>
    <xf numFmtId="0" fontId="12" fillId="0" borderId="2" xfId="0" applyFont="1" applyBorder="1" applyAlignment="1">
      <alignment vertical="top" wrapText="1"/>
    </xf>
    <xf numFmtId="0" fontId="22" fillId="28" borderId="6" xfId="0" applyFont="1" applyFill="1" applyBorder="1" applyAlignment="1">
      <alignment horizontal="center" vertical="center"/>
    </xf>
    <xf numFmtId="0" fontId="22" fillId="14" borderId="7" xfId="0" applyFont="1" applyFill="1" applyBorder="1" applyAlignment="1">
      <alignment vertical="top"/>
    </xf>
    <xf numFmtId="0" fontId="22" fillId="28" borderId="8" xfId="0" applyFont="1" applyFill="1" applyBorder="1" applyAlignment="1">
      <alignment horizontal="center" vertical="center"/>
    </xf>
    <xf numFmtId="165" fontId="22" fillId="28" borderId="8" xfId="0" applyNumberFormat="1" applyFont="1" applyFill="1" applyBorder="1" applyAlignment="1">
      <alignment horizontal="center" vertical="center"/>
    </xf>
    <xf numFmtId="0" fontId="38" fillId="28" borderId="8" xfId="0" applyFont="1" applyFill="1" applyBorder="1" applyAlignment="1">
      <alignment horizontal="center" vertical="center" wrapText="1"/>
    </xf>
    <xf numFmtId="0" fontId="22" fillId="28" borderId="6" xfId="0" applyFont="1" applyFill="1" applyBorder="1" applyAlignment="1">
      <alignment horizontal="left" vertical="center" wrapText="1"/>
    </xf>
    <xf numFmtId="166" fontId="15" fillId="15" borderId="1" xfId="1" applyNumberFormat="1" applyFont="1" applyFill="1" applyAlignment="1">
      <alignment horizontal="center"/>
    </xf>
    <xf numFmtId="1" fontId="15" fillId="15" borderId="1" xfId="1" applyNumberFormat="1" applyFont="1" applyFill="1" applyAlignment="1">
      <alignment horizontal="center"/>
    </xf>
    <xf numFmtId="0" fontId="15" fillId="15" borderId="1" xfId="1" applyFont="1" applyFill="1"/>
    <xf numFmtId="0" fontId="17" fillId="13" borderId="5" xfId="1" applyFont="1" applyFill="1" applyBorder="1" applyAlignment="1">
      <alignment wrapText="1"/>
    </xf>
    <xf numFmtId="0" fontId="15" fillId="15" borderId="1" xfId="1" applyFont="1" applyFill="1" applyAlignment="1">
      <alignment wrapText="1"/>
    </xf>
    <xf numFmtId="165" fontId="15" fillId="15" borderId="1" xfId="1" applyNumberFormat="1" applyFont="1" applyFill="1" applyAlignment="1">
      <alignment horizontal="center"/>
    </xf>
    <xf numFmtId="1" fontId="14" fillId="15" borderId="1" xfId="1" applyNumberFormat="1" applyFill="1" applyAlignment="1">
      <alignment horizontal="center"/>
    </xf>
    <xf numFmtId="0" fontId="15" fillId="15" borderId="1" xfId="1" applyFont="1" applyFill="1" applyAlignment="1">
      <alignment horizontal="center" wrapText="1"/>
    </xf>
    <xf numFmtId="9" fontId="14" fillId="8" borderId="2" xfId="1" applyNumberFormat="1" applyFill="1" applyBorder="1" applyAlignment="1">
      <alignment horizontal="center"/>
    </xf>
    <xf numFmtId="0" fontId="2" fillId="0" borderId="1" xfId="1" applyFont="1" applyAlignment="1">
      <alignment vertical="top"/>
    </xf>
    <xf numFmtId="0" fontId="39" fillId="0" borderId="0" xfId="0" applyFont="1"/>
    <xf numFmtId="164" fontId="10" fillId="0" borderId="1" xfId="1" applyNumberFormat="1" applyFont="1" applyAlignment="1">
      <alignment wrapText="1"/>
    </xf>
    <xf numFmtId="0" fontId="13" fillId="0" borderId="1" xfId="3" applyFont="1" applyFill="1" applyBorder="1"/>
    <xf numFmtId="164" fontId="10" fillId="0" borderId="1" xfId="1" applyNumberFormat="1" applyFont="1" applyAlignment="1">
      <alignment horizontal="left" vertical="center"/>
    </xf>
    <xf numFmtId="0" fontId="10" fillId="0" borderId="1" xfId="1" applyFont="1" applyAlignment="1">
      <alignment vertical="center"/>
    </xf>
    <xf numFmtId="164" fontId="10" fillId="0" borderId="1" xfId="1" applyNumberFormat="1" applyFont="1" applyAlignment="1">
      <alignment vertical="center"/>
    </xf>
    <xf numFmtId="0" fontId="12" fillId="0" borderId="1" xfId="1" applyFont="1" applyAlignment="1">
      <alignment vertical="center" wrapText="1"/>
    </xf>
    <xf numFmtId="164" fontId="2" fillId="0" borderId="1" xfId="1" applyNumberFormat="1" applyFont="1" applyAlignment="1">
      <alignment horizontal="left" vertical="center"/>
    </xf>
    <xf numFmtId="0" fontId="2" fillId="0" borderId="1" xfId="1" applyFont="1" applyAlignment="1">
      <alignment vertical="center"/>
    </xf>
    <xf numFmtId="0" fontId="42" fillId="0" borderId="1" xfId="6" applyFont="1" applyAlignment="1">
      <alignment vertical="center" wrapText="1"/>
    </xf>
    <xf numFmtId="0" fontId="41" fillId="0" borderId="0" xfId="0" applyFont="1"/>
    <xf numFmtId="0" fontId="41" fillId="0" borderId="1" xfId="6" applyFont="1" applyAlignment="1">
      <alignment wrapText="1"/>
    </xf>
    <xf numFmtId="0" fontId="41" fillId="0" borderId="1" xfId="6" applyFont="1" applyAlignment="1">
      <alignment vertical="center" wrapText="1"/>
    </xf>
    <xf numFmtId="0" fontId="41" fillId="0" borderId="1" xfId="6" applyFont="1" applyAlignment="1">
      <alignment horizontal="left" vertical="center" wrapText="1" indent="1"/>
    </xf>
    <xf numFmtId="0" fontId="43" fillId="0" borderId="1" xfId="6" applyFont="1" applyAlignment="1">
      <alignment vertical="center" wrapText="1"/>
    </xf>
    <xf numFmtId="0" fontId="44" fillId="0" borderId="1" xfId="6" applyFont="1" applyAlignment="1">
      <alignment wrapText="1"/>
    </xf>
    <xf numFmtId="0" fontId="44" fillId="0" borderId="1" xfId="6" applyFont="1" applyAlignment="1">
      <alignment vertical="center" wrapText="1"/>
    </xf>
    <xf numFmtId="0" fontId="46" fillId="0" borderId="1" xfId="6" applyFont="1" applyAlignment="1">
      <alignment wrapText="1"/>
    </xf>
    <xf numFmtId="0" fontId="47" fillId="0" borderId="1" xfId="2" applyFont="1" applyAlignment="1">
      <alignment vertical="center" wrapText="1"/>
    </xf>
    <xf numFmtId="0" fontId="41" fillId="0" borderId="0" xfId="0" applyFont="1" applyAlignment="1">
      <alignment wrapText="1"/>
    </xf>
    <xf numFmtId="0" fontId="44" fillId="0" borderId="1" xfId="6" applyFont="1"/>
    <xf numFmtId="0" fontId="21" fillId="34" borderId="1" xfId="0" applyFont="1" applyFill="1" applyBorder="1"/>
    <xf numFmtId="0" fontId="2" fillId="34" borderId="1" xfId="0" applyFont="1" applyFill="1" applyBorder="1"/>
    <xf numFmtId="0" fontId="21" fillId="0" borderId="1" xfId="0" applyFont="1" applyBorder="1"/>
    <xf numFmtId="0" fontId="2" fillId="0" borderId="1" xfId="0" applyFont="1" applyBorder="1"/>
    <xf numFmtId="0" fontId="21" fillId="34" borderId="16" xfId="0" applyFont="1" applyFill="1" applyBorder="1"/>
    <xf numFmtId="0" fontId="2" fillId="34" borderId="16" xfId="0" applyFont="1" applyFill="1" applyBorder="1"/>
    <xf numFmtId="0" fontId="14" fillId="0" borderId="0" xfId="0" applyFont="1"/>
    <xf numFmtId="0" fontId="49" fillId="0" borderId="15" xfId="0" applyFont="1" applyBorder="1"/>
    <xf numFmtId="0" fontId="14" fillId="35" borderId="1" xfId="1" applyFill="1"/>
    <xf numFmtId="0" fontId="14" fillId="37" borderId="1" xfId="1" applyFill="1"/>
    <xf numFmtId="0" fontId="14" fillId="38" borderId="1" xfId="1" applyFill="1"/>
    <xf numFmtId="0" fontId="14" fillId="39" borderId="1" xfId="1" applyFill="1"/>
    <xf numFmtId="0" fontId="53" fillId="0" borderId="1" xfId="1" applyFont="1"/>
    <xf numFmtId="0" fontId="39" fillId="0" borderId="1" xfId="1" applyFont="1"/>
    <xf numFmtId="0" fontId="39" fillId="0" borderId="1" xfId="0" applyFont="1" applyBorder="1"/>
    <xf numFmtId="0" fontId="54" fillId="0" borderId="1" xfId="1" applyFont="1" applyAlignment="1">
      <alignment horizontal="left" vertical="top" wrapText="1"/>
    </xf>
    <xf numFmtId="0" fontId="54" fillId="0" borderId="1" xfId="1" applyFont="1" applyAlignment="1">
      <alignment vertical="center" wrapText="1"/>
    </xf>
    <xf numFmtId="0" fontId="53" fillId="0" borderId="1" xfId="1" applyFont="1" applyAlignment="1">
      <alignment vertical="top"/>
    </xf>
    <xf numFmtId="0" fontId="54" fillId="0" borderId="1" xfId="1" applyFont="1" applyAlignment="1">
      <alignment vertical="center"/>
    </xf>
    <xf numFmtId="0" fontId="52" fillId="0" borderId="1" xfId="1" applyFont="1" applyAlignment="1">
      <alignment vertical="top" wrapText="1"/>
    </xf>
    <xf numFmtId="0" fontId="39" fillId="0" borderId="1" xfId="1" applyFont="1" applyAlignment="1">
      <alignment vertical="top" wrapText="1"/>
    </xf>
    <xf numFmtId="0" fontId="39" fillId="0" borderId="1" xfId="1" applyFont="1" applyAlignment="1">
      <alignment horizontal="left" vertical="top" wrapText="1"/>
    </xf>
    <xf numFmtId="0" fontId="57" fillId="0" borderId="1" xfId="1" applyFont="1" applyAlignment="1">
      <alignment horizontal="center" vertical="top" wrapText="1"/>
    </xf>
    <xf numFmtId="0" fontId="57" fillId="0" borderId="1" xfId="1" applyFont="1" applyAlignment="1">
      <alignment horizontal="center" vertical="center"/>
    </xf>
    <xf numFmtId="0" fontId="53" fillId="0" borderId="1" xfId="1" applyFont="1" applyAlignment="1">
      <alignment vertical="top" wrapText="1"/>
    </xf>
    <xf numFmtId="0" fontId="58" fillId="0" borderId="1" xfId="1" applyFont="1" applyAlignment="1">
      <alignment horizontal="center" vertical="center" wrapText="1"/>
    </xf>
    <xf numFmtId="9" fontId="53" fillId="0" borderId="1" xfId="7" applyFont="1" applyFill="1" applyBorder="1" applyAlignment="1">
      <alignment horizontal="center" vertical="top" wrapText="1"/>
    </xf>
    <xf numFmtId="0" fontId="39" fillId="0" borderId="1" xfId="1" applyFont="1" applyAlignment="1">
      <alignment vertical="top"/>
    </xf>
    <xf numFmtId="0" fontId="58" fillId="0" borderId="1" xfId="1" applyFont="1" applyAlignment="1">
      <alignment vertical="center"/>
    </xf>
    <xf numFmtId="0" fontId="58" fillId="0" borderId="1" xfId="1" applyFont="1" applyAlignment="1">
      <alignment horizontal="center" vertical="center"/>
    </xf>
    <xf numFmtId="9" fontId="58" fillId="0" borderId="1" xfId="1" applyNumberFormat="1" applyFont="1" applyAlignment="1">
      <alignment horizontal="center" vertical="center"/>
    </xf>
    <xf numFmtId="0" fontId="58" fillId="0" borderId="1" xfId="1" applyFont="1" applyAlignment="1">
      <alignment vertical="top" wrapText="1"/>
    </xf>
    <xf numFmtId="0" fontId="59" fillId="5" borderId="1" xfId="1" applyFont="1" applyFill="1" applyAlignment="1">
      <alignment horizontal="center" vertical="center" wrapText="1"/>
    </xf>
    <xf numFmtId="0" fontId="57" fillId="5" borderId="0" xfId="0" applyFont="1" applyFill="1" applyAlignment="1">
      <alignment horizontal="center" vertical="center"/>
    </xf>
    <xf numFmtId="0" fontId="60" fillId="0" borderId="1" xfId="1" applyFont="1" applyAlignment="1">
      <alignment horizontal="center" vertical="center"/>
    </xf>
    <xf numFmtId="0" fontId="59" fillId="0" borderId="1" xfId="1" applyFont="1" applyAlignment="1">
      <alignment horizontal="center" vertical="center" wrapText="1"/>
    </xf>
    <xf numFmtId="0" fontId="59" fillId="0" borderId="1" xfId="1" applyFont="1" applyAlignment="1">
      <alignment horizontal="center" vertical="top" wrapText="1"/>
    </xf>
    <xf numFmtId="0" fontId="60" fillId="31" borderId="1" xfId="1" applyFont="1" applyFill="1" applyAlignment="1">
      <alignment horizontal="center" vertical="center"/>
    </xf>
    <xf numFmtId="0" fontId="61" fillId="0" borderId="1" xfId="1" applyFont="1" applyAlignment="1">
      <alignment horizontal="center" vertical="top"/>
    </xf>
    <xf numFmtId="0" fontId="61" fillId="0" borderId="1" xfId="0" applyFont="1" applyBorder="1" applyAlignment="1">
      <alignment horizontal="center" vertical="center"/>
    </xf>
    <xf numFmtId="0" fontId="59" fillId="43" borderId="1" xfId="1" applyFont="1" applyFill="1" applyAlignment="1">
      <alignment horizontal="center" vertical="center" wrapText="1"/>
    </xf>
    <xf numFmtId="0" fontId="52" fillId="0" borderId="1" xfId="1" applyFont="1" applyAlignment="1">
      <alignment vertical="center" wrapText="1"/>
    </xf>
    <xf numFmtId="0" fontId="59" fillId="0" borderId="1" xfId="1" applyFont="1" applyAlignment="1">
      <alignment horizontal="center" vertical="center"/>
    </xf>
    <xf numFmtId="0" fontId="54" fillId="0" borderId="1" xfId="1" applyFont="1" applyAlignment="1">
      <alignment vertical="top" wrapText="1"/>
    </xf>
    <xf numFmtId="0" fontId="62" fillId="0" borderId="1" xfId="1" applyFont="1" applyAlignment="1">
      <alignment horizontal="center" vertical="center"/>
    </xf>
    <xf numFmtId="0" fontId="57" fillId="0" borderId="1" xfId="1" applyFont="1" applyAlignment="1">
      <alignment horizontal="center" vertical="center" wrapText="1"/>
    </xf>
    <xf numFmtId="0" fontId="56" fillId="0" borderId="1" xfId="0" applyFont="1" applyBorder="1"/>
    <xf numFmtId="0" fontId="62" fillId="0" borderId="1" xfId="0" applyFont="1" applyBorder="1" applyAlignment="1">
      <alignment horizontal="center" vertical="center"/>
    </xf>
    <xf numFmtId="9" fontId="58" fillId="0" borderId="1" xfId="7" applyFont="1" applyFill="1" applyBorder="1" applyAlignment="1">
      <alignment horizontal="center" vertical="top" wrapText="1"/>
    </xf>
    <xf numFmtId="0" fontId="39" fillId="0" borderId="1" xfId="0" applyFont="1" applyBorder="1" applyAlignment="1">
      <alignment wrapText="1"/>
    </xf>
    <xf numFmtId="0" fontId="39" fillId="0" borderId="1" xfId="0" applyFont="1" applyBorder="1" applyAlignment="1">
      <alignment horizontal="center" wrapText="1"/>
    </xf>
    <xf numFmtId="9" fontId="39" fillId="0" borderId="1" xfId="7" applyFont="1" applyFill="1" applyBorder="1" applyAlignment="1">
      <alignment horizontal="center" wrapText="1"/>
    </xf>
    <xf numFmtId="0" fontId="55" fillId="0" borderId="1" xfId="1" applyFont="1" applyAlignment="1">
      <alignment horizontal="left" vertical="top" wrapText="1"/>
    </xf>
    <xf numFmtId="0" fontId="39" fillId="0" borderId="1" xfId="1" applyFont="1" applyAlignment="1">
      <alignment wrapText="1"/>
    </xf>
    <xf numFmtId="0" fontId="54" fillId="0" borderId="1" xfId="1" applyFont="1" applyAlignment="1">
      <alignment wrapText="1"/>
    </xf>
    <xf numFmtId="0" fontId="55" fillId="0" borderId="1" xfId="1" applyFont="1" applyAlignment="1">
      <alignment vertical="top" wrapText="1"/>
    </xf>
    <xf numFmtId="0" fontId="52" fillId="0" borderId="1" xfId="0" applyFont="1" applyBorder="1" applyAlignment="1">
      <alignment vertical="top" wrapText="1"/>
    </xf>
    <xf numFmtId="0" fontId="53" fillId="0" borderId="1" xfId="0" applyFont="1" applyBorder="1" applyAlignment="1">
      <alignment vertical="top"/>
    </xf>
    <xf numFmtId="0" fontId="39" fillId="0" borderId="1" xfId="0" applyFont="1" applyBorder="1" applyAlignment="1">
      <alignment horizontal="left" vertical="top" wrapText="1"/>
    </xf>
    <xf numFmtId="0" fontId="55" fillId="0" borderId="1" xfId="1" applyFont="1" applyAlignment="1">
      <alignment vertical="center" wrapText="1"/>
    </xf>
    <xf numFmtId="0" fontId="53" fillId="0" borderId="1" xfId="0" applyFont="1" applyBorder="1" applyAlignment="1">
      <alignment vertical="top" wrapText="1"/>
    </xf>
    <xf numFmtId="0" fontId="63" fillId="0" borderId="1" xfId="0" applyFont="1" applyBorder="1" applyAlignment="1">
      <alignment wrapText="1"/>
    </xf>
    <xf numFmtId="0" fontId="54" fillId="0" borderId="1" xfId="0" applyFont="1" applyBorder="1" applyAlignment="1">
      <alignment vertical="top" wrapText="1"/>
    </xf>
    <xf numFmtId="0" fontId="56" fillId="0" borderId="1" xfId="1" applyFont="1" applyAlignment="1">
      <alignment vertical="top" wrapText="1"/>
    </xf>
    <xf numFmtId="0" fontId="59" fillId="0" borderId="1" xfId="0" applyFont="1" applyBorder="1" applyAlignment="1">
      <alignment horizontal="center" vertical="top" wrapText="1"/>
    </xf>
    <xf numFmtId="0" fontId="59" fillId="5" borderId="1" xfId="0" applyFont="1" applyFill="1" applyBorder="1" applyAlignment="1">
      <alignment horizontal="center" vertical="center" wrapText="1"/>
    </xf>
    <xf numFmtId="0" fontId="56" fillId="0" borderId="1" xfId="1" applyFont="1" applyAlignment="1">
      <alignment horizontal="center" vertical="center"/>
    </xf>
    <xf numFmtId="0" fontId="53" fillId="0" borderId="1" xfId="0" applyFont="1" applyBorder="1" applyAlignment="1">
      <alignment vertical="center" wrapText="1"/>
    </xf>
    <xf numFmtId="0" fontId="39" fillId="0" borderId="1" xfId="1" applyFont="1" applyAlignment="1">
      <alignment horizontal="left" vertical="center" wrapText="1"/>
    </xf>
    <xf numFmtId="0" fontId="55" fillId="0" borderId="1" xfId="1" applyFont="1"/>
    <xf numFmtId="0" fontId="39" fillId="0" borderId="1" xfId="0" applyFont="1" applyBorder="1" applyAlignment="1">
      <alignment vertical="top" wrapText="1"/>
    </xf>
    <xf numFmtId="0" fontId="57" fillId="5" borderId="1" xfId="0" applyFont="1" applyFill="1" applyBorder="1" applyAlignment="1">
      <alignment vertical="center" wrapText="1"/>
    </xf>
    <xf numFmtId="0" fontId="59" fillId="0" borderId="1" xfId="0" applyFont="1" applyBorder="1" applyAlignment="1">
      <alignment horizontal="center" vertical="center" wrapText="1"/>
    </xf>
    <xf numFmtId="0" fontId="53" fillId="0" borderId="1" xfId="0" applyFont="1" applyBorder="1" applyAlignment="1">
      <alignment horizontal="left" vertical="top" wrapText="1"/>
    </xf>
    <xf numFmtId="0" fontId="39" fillId="0" borderId="1" xfId="0" applyFont="1" applyBorder="1" applyAlignment="1">
      <alignment horizontal="left" wrapText="1"/>
    </xf>
    <xf numFmtId="0" fontId="39" fillId="0" borderId="1" xfId="0" applyFont="1" applyBorder="1" applyAlignment="1">
      <alignment vertical="top"/>
    </xf>
    <xf numFmtId="0" fontId="57" fillId="5" borderId="1" xfId="0" applyFont="1" applyFill="1" applyBorder="1" applyAlignment="1">
      <alignment horizontal="center" vertical="center" wrapText="1"/>
    </xf>
    <xf numFmtId="0" fontId="54" fillId="0" borderId="1" xfId="0" applyFont="1" applyBorder="1" applyAlignment="1">
      <alignment horizontal="left" vertical="top" wrapText="1"/>
    </xf>
    <xf numFmtId="0" fontId="54" fillId="0" borderId="1" xfId="0" applyFont="1" applyBorder="1" applyAlignment="1">
      <alignment horizontal="left" wrapText="1"/>
    </xf>
    <xf numFmtId="0" fontId="39" fillId="8" borderId="1" xfId="1" applyFont="1" applyFill="1"/>
    <xf numFmtId="9" fontId="53" fillId="40" borderId="5" xfId="1" applyNumberFormat="1" applyFont="1" applyFill="1" applyBorder="1" applyAlignment="1">
      <alignment horizontal="center"/>
    </xf>
    <xf numFmtId="9" fontId="53" fillId="41" borderId="5" xfId="1" applyNumberFormat="1" applyFont="1" applyFill="1" applyBorder="1" applyAlignment="1">
      <alignment horizontal="center"/>
    </xf>
    <xf numFmtId="9" fontId="53" fillId="42" borderId="5" xfId="1" applyNumberFormat="1" applyFont="1" applyFill="1" applyBorder="1" applyAlignment="1">
      <alignment horizontal="center"/>
    </xf>
    <xf numFmtId="9" fontId="53" fillId="36" borderId="5" xfId="1" applyNumberFormat="1" applyFont="1" applyFill="1" applyBorder="1" applyAlignment="1">
      <alignment horizontal="center"/>
    </xf>
    <xf numFmtId="9" fontId="53" fillId="32" borderId="5" xfId="1" applyNumberFormat="1" applyFont="1" applyFill="1" applyBorder="1" applyAlignment="1">
      <alignment horizontal="center"/>
    </xf>
    <xf numFmtId="1" fontId="53" fillId="32" borderId="5" xfId="1" applyNumberFormat="1" applyFont="1" applyFill="1" applyBorder="1" applyAlignment="1">
      <alignment horizontal="center"/>
    </xf>
    <xf numFmtId="9" fontId="53" fillId="33" borderId="5" xfId="1" applyNumberFormat="1" applyFont="1" applyFill="1" applyBorder="1" applyAlignment="1">
      <alignment horizontal="center"/>
    </xf>
    <xf numFmtId="0" fontId="39" fillId="0" borderId="1" xfId="1" applyFont="1" applyAlignment="1">
      <alignment horizontal="center" vertical="center"/>
    </xf>
    <xf numFmtId="0" fontId="55" fillId="0" borderId="1" xfId="0" applyFont="1" applyBorder="1"/>
    <xf numFmtId="0" fontId="55" fillId="0" borderId="1" xfId="0" applyFont="1" applyBorder="1" applyAlignment="1">
      <alignment horizontal="left" vertical="top" wrapText="1"/>
    </xf>
    <xf numFmtId="0" fontId="55" fillId="0" borderId="1" xfId="1" applyFont="1" applyAlignment="1">
      <alignment horizontal="left" vertical="center" wrapText="1"/>
    </xf>
    <xf numFmtId="0" fontId="54" fillId="0" borderId="1" xfId="1" applyFont="1" applyAlignment="1">
      <alignment horizontal="center" vertical="center" wrapText="1"/>
    </xf>
    <xf numFmtId="0" fontId="55" fillId="0" borderId="1" xfId="0" applyFont="1" applyBorder="1" applyAlignment="1">
      <alignment wrapText="1"/>
    </xf>
    <xf numFmtId="0" fontId="54" fillId="0" borderId="1" xfId="0" applyFont="1" applyBorder="1" applyAlignment="1">
      <alignment wrapText="1"/>
    </xf>
    <xf numFmtId="0" fontId="54" fillId="0" borderId="1" xfId="1" applyFont="1" applyAlignment="1">
      <alignment horizontal="center" vertical="center"/>
    </xf>
    <xf numFmtId="9" fontId="54" fillId="0" borderId="1" xfId="1" applyNumberFormat="1" applyFont="1" applyAlignment="1">
      <alignment horizontal="center" vertical="center"/>
    </xf>
    <xf numFmtId="0" fontId="57" fillId="5" borderId="1" xfId="1" applyFont="1" applyFill="1" applyAlignment="1">
      <alignment horizontal="center" vertical="center" wrapText="1"/>
    </xf>
    <xf numFmtId="0" fontId="54" fillId="0" borderId="1" xfId="0" applyFont="1" applyBorder="1"/>
    <xf numFmtId="0" fontId="57" fillId="0" borderId="1" xfId="0" applyFont="1" applyBorder="1" applyAlignment="1">
      <alignment horizontal="center" vertical="center"/>
    </xf>
    <xf numFmtId="9" fontId="54" fillId="0" borderId="1" xfId="7" applyFont="1" applyFill="1" applyBorder="1" applyAlignment="1">
      <alignment horizontal="center" vertical="top" wrapText="1"/>
    </xf>
    <xf numFmtId="0" fontId="64" fillId="0" borderId="5" xfId="3" applyFont="1" applyFill="1" applyBorder="1"/>
    <xf numFmtId="0" fontId="13" fillId="0" borderId="5" xfId="3" quotePrefix="1" applyFont="1" applyFill="1" applyBorder="1"/>
    <xf numFmtId="0" fontId="53" fillId="30" borderId="9" xfId="1" applyFont="1" applyFill="1" applyBorder="1" applyAlignment="1">
      <alignment horizontal="center" vertical="center"/>
    </xf>
    <xf numFmtId="0" fontId="53" fillId="30" borderId="9" xfId="1" applyFont="1" applyFill="1" applyBorder="1" applyAlignment="1">
      <alignment horizontal="center" vertical="center" wrapText="1"/>
    </xf>
    <xf numFmtId="0" fontId="53" fillId="30" borderId="10" xfId="1" applyFont="1" applyFill="1" applyBorder="1" applyAlignment="1">
      <alignment horizontal="center" vertical="center" wrapText="1"/>
    </xf>
    <xf numFmtId="0" fontId="39" fillId="0" borderId="11" xfId="0" applyFont="1" applyBorder="1" applyAlignment="1">
      <alignment horizontal="left" vertical="center"/>
    </xf>
    <xf numFmtId="165" fontId="39" fillId="38" borderId="12" xfId="0" applyNumberFormat="1" applyFont="1" applyFill="1" applyBorder="1" applyAlignment="1">
      <alignment horizontal="center" vertical="center"/>
    </xf>
    <xf numFmtId="165" fontId="39" fillId="39" borderId="12" xfId="0" applyNumberFormat="1" applyFont="1" applyFill="1" applyBorder="1" applyAlignment="1">
      <alignment horizontal="center" vertical="center"/>
    </xf>
    <xf numFmtId="165" fontId="39" fillId="37" borderId="12" xfId="0" applyNumberFormat="1" applyFont="1" applyFill="1" applyBorder="1" applyAlignment="1">
      <alignment horizontal="center" vertical="center"/>
    </xf>
    <xf numFmtId="165" fontId="39" fillId="35" borderId="12" xfId="0" applyNumberFormat="1" applyFont="1" applyFill="1" applyBorder="1" applyAlignment="1">
      <alignment horizontal="center" vertical="center"/>
    </xf>
    <xf numFmtId="165" fontId="39" fillId="8" borderId="12" xfId="0" applyNumberFormat="1" applyFont="1" applyFill="1" applyBorder="1" applyAlignment="1">
      <alignment horizontal="center" vertical="center"/>
    </xf>
    <xf numFmtId="1" fontId="39" fillId="8" borderId="14" xfId="0" applyNumberFormat="1" applyFont="1" applyFill="1" applyBorder="1" applyAlignment="1">
      <alignment horizontal="center" vertical="center"/>
    </xf>
    <xf numFmtId="1" fontId="39" fillId="8" borderId="12" xfId="0" applyNumberFormat="1" applyFont="1" applyFill="1" applyBorder="1" applyAlignment="1">
      <alignment horizontal="center" vertical="center"/>
    </xf>
    <xf numFmtId="1" fontId="39" fillId="8" borderId="13" xfId="0" applyNumberFormat="1" applyFont="1" applyFill="1" applyBorder="1" applyAlignment="1">
      <alignment horizontal="center" vertical="center"/>
    </xf>
    <xf numFmtId="165" fontId="39" fillId="15" borderId="12" xfId="0" applyNumberFormat="1" applyFont="1" applyFill="1" applyBorder="1" applyAlignment="1">
      <alignment horizontal="center" vertical="center"/>
    </xf>
    <xf numFmtId="0" fontId="39" fillId="29" borderId="1" xfId="1" applyFont="1" applyFill="1" applyAlignment="1">
      <alignment horizontal="center" vertical="center" wrapText="1"/>
    </xf>
    <xf numFmtId="165" fontId="39" fillId="29" borderId="1" xfId="1" applyNumberFormat="1" applyFont="1" applyFill="1" applyAlignment="1">
      <alignment horizontal="center" vertical="center"/>
    </xf>
    <xf numFmtId="9" fontId="53" fillId="40" borderId="17" xfId="1" applyNumberFormat="1" applyFont="1" applyFill="1" applyBorder="1" applyAlignment="1">
      <alignment horizontal="center"/>
    </xf>
    <xf numFmtId="9" fontId="53" fillId="41" borderId="4" xfId="1" applyNumberFormat="1" applyFont="1" applyFill="1" applyBorder="1" applyAlignment="1">
      <alignment horizontal="center"/>
    </xf>
    <xf numFmtId="9" fontId="53" fillId="42" borderId="4" xfId="1" applyNumberFormat="1" applyFont="1" applyFill="1" applyBorder="1" applyAlignment="1">
      <alignment horizontal="center"/>
    </xf>
    <xf numFmtId="9" fontId="53" fillId="32" borderId="4" xfId="1" applyNumberFormat="1" applyFont="1" applyFill="1" applyBorder="1" applyAlignment="1">
      <alignment horizontal="center"/>
    </xf>
    <xf numFmtId="1" fontId="53" fillId="32" borderId="4" xfId="1" applyNumberFormat="1" applyFont="1" applyFill="1" applyBorder="1" applyAlignment="1">
      <alignment horizontal="center"/>
    </xf>
    <xf numFmtId="1" fontId="53" fillId="32" borderId="17" xfId="1" applyNumberFormat="1" applyFont="1" applyFill="1" applyBorder="1" applyAlignment="1">
      <alignment horizontal="center"/>
    </xf>
    <xf numFmtId="0" fontId="1" fillId="0" borderId="1" xfId="1" applyFont="1" applyAlignment="1">
      <alignment vertical="top"/>
    </xf>
  </cellXfs>
  <cellStyles count="8">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 name="Percent" xfId="7" builtinId="5"/>
  </cellStyles>
  <dxfs count="309">
    <dxf>
      <fill>
        <patternFill>
          <bgColor rgb="FFFF99FF"/>
        </patternFill>
      </fill>
    </dxf>
    <dxf>
      <fill>
        <patternFill>
          <bgColor theme="7" tint="0.59996337778862885"/>
        </patternFill>
      </fill>
    </dxf>
    <dxf>
      <fill>
        <patternFill>
          <bgColor theme="6" tint="0.59996337778862885"/>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theme="5" tint="0.59996337778862885"/>
        </patternFill>
      </fill>
    </dxf>
    <dxf>
      <fill>
        <patternFill>
          <bgColor theme="4" tint="0.59996337778862885"/>
        </patternFill>
      </fill>
    </dxf>
    <dxf>
      <fill>
        <patternFill>
          <bgColor rgb="FFFF99FF"/>
        </patternFill>
      </fill>
    </dxf>
    <dxf>
      <fill>
        <patternFill>
          <bgColor theme="7" tint="0.59996337778862885"/>
        </patternFill>
      </fill>
    </dxf>
    <dxf>
      <fill>
        <patternFill>
          <bgColor theme="6" tint="0.59996337778862885"/>
        </patternFill>
      </fill>
    </dxf>
    <dxf>
      <fill>
        <patternFill>
          <bgColor theme="4" tint="0.59996337778862885"/>
        </patternFill>
      </fill>
    </dxf>
    <dxf>
      <fill>
        <patternFill>
          <bgColor theme="5" tint="0.59996337778862885"/>
        </patternFill>
      </fill>
    </dxf>
    <dxf>
      <fill>
        <patternFill>
          <bgColor rgb="FFFF99FF"/>
        </patternFill>
      </fill>
    </dxf>
    <dxf>
      <fill>
        <patternFill>
          <bgColor rgb="FFFF99FF"/>
        </patternFill>
      </fill>
    </dxf>
    <dxf>
      <fill>
        <patternFill>
          <bgColor theme="7" tint="0.59996337778862885"/>
        </patternFill>
      </fill>
    </dxf>
    <dxf>
      <fill>
        <patternFill>
          <bgColor theme="6" tint="0.59996337778862885"/>
        </patternFill>
      </fill>
    </dxf>
    <dxf>
      <fill>
        <patternFill>
          <bgColor theme="5" tint="0.59996337778862885"/>
        </patternFill>
      </fill>
    </dxf>
    <dxf>
      <fill>
        <patternFill>
          <bgColor theme="4" tint="0.59996337778862885"/>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rgb="FFFF99FF"/>
        </patternFill>
      </fill>
    </dxf>
    <dxf>
      <fill>
        <patternFill>
          <bgColor theme="7" tint="0.59996337778862885"/>
        </patternFill>
      </fill>
    </dxf>
    <dxf>
      <fill>
        <patternFill>
          <bgColor theme="6" tint="0.59996337778862885"/>
        </patternFill>
      </fill>
    </dxf>
    <dxf>
      <fill>
        <patternFill>
          <bgColor theme="5" tint="0.59996337778862885"/>
        </patternFill>
      </fill>
    </dxf>
    <dxf>
      <fill>
        <patternFill>
          <bgColor theme="4" tint="0.59996337778862885"/>
        </patternFill>
      </fill>
    </dxf>
    <dxf>
      <fill>
        <patternFill>
          <bgColor theme="4" tint="0.59996337778862885"/>
        </patternFill>
      </fill>
    </dxf>
    <dxf>
      <fill>
        <patternFill>
          <bgColor theme="7" tint="0.59996337778862885"/>
        </patternFill>
      </fill>
    </dxf>
    <dxf>
      <fill>
        <patternFill>
          <bgColor theme="6" tint="0.59996337778862885"/>
        </patternFill>
      </fill>
    </dxf>
    <dxf>
      <fill>
        <patternFill>
          <bgColor theme="5" tint="0.59996337778862885"/>
        </patternFill>
      </fill>
    </dxf>
    <dxf>
      <fill>
        <patternFill>
          <bgColor rgb="FFFF99FF"/>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theme="5"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7" tint="0.59996337778862885"/>
        </patternFill>
      </fill>
    </dxf>
    <dxf>
      <fill>
        <patternFill>
          <bgColor theme="6" tint="0.59996337778862885"/>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7" tint="0.59996337778862885"/>
        </patternFill>
      </fill>
    </dxf>
    <dxf>
      <fill>
        <patternFill>
          <bgColor theme="6" tint="0.59996337778862885"/>
        </patternFill>
      </fill>
    </dxf>
    <dxf>
      <fill>
        <patternFill>
          <bgColor theme="5" tint="0.59996337778862885"/>
        </patternFill>
      </fill>
    </dxf>
    <dxf>
      <fill>
        <patternFill>
          <bgColor theme="4" tint="0.59996337778862885"/>
        </patternFill>
      </fill>
    </dxf>
    <dxf>
      <fill>
        <patternFill>
          <bgColor rgb="FFFF99FF"/>
        </patternFill>
      </fill>
    </dxf>
    <dxf>
      <fill>
        <patternFill>
          <bgColor theme="6" tint="0.59996337778862885"/>
        </patternFill>
      </fill>
    </dxf>
    <dxf>
      <fill>
        <patternFill>
          <bgColor theme="4" tint="0.59996337778862885"/>
        </patternFill>
      </fill>
    </dxf>
    <dxf>
      <fill>
        <patternFill>
          <bgColor rgb="FFFF99FF"/>
        </patternFill>
      </fill>
    </dxf>
    <dxf>
      <fill>
        <patternFill>
          <bgColor theme="5" tint="0.59996337778862885"/>
        </patternFill>
      </fill>
    </dxf>
    <dxf>
      <fill>
        <patternFill>
          <bgColor theme="7" tint="0.59996337778862885"/>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rgb="FFFF99FF"/>
        </patternFill>
      </fill>
    </dxf>
    <dxf>
      <fill>
        <patternFill>
          <bgColor theme="7" tint="0.59996337778862885"/>
        </patternFill>
      </fill>
    </dxf>
    <dxf>
      <fill>
        <patternFill>
          <bgColor theme="5" tint="0.59996337778862885"/>
        </patternFill>
      </fill>
    </dxf>
    <dxf>
      <fill>
        <patternFill>
          <bgColor theme="6" tint="0.59996337778862885"/>
        </patternFill>
      </fill>
    </dxf>
    <dxf>
      <fill>
        <patternFill>
          <bgColor rgb="FFFF99FF"/>
        </patternFill>
      </fill>
    </dxf>
    <dxf>
      <fill>
        <patternFill>
          <bgColor theme="7" tint="0.59996337778862885"/>
        </patternFill>
      </fill>
    </dxf>
    <dxf>
      <fill>
        <patternFill>
          <bgColor theme="6" tint="0.59996337778862885"/>
        </patternFill>
      </fill>
    </dxf>
    <dxf>
      <fill>
        <patternFill>
          <bgColor theme="5" tint="0.59996337778862885"/>
        </patternFill>
      </fill>
    </dxf>
    <dxf>
      <fill>
        <patternFill>
          <bgColor theme="4" tint="0.59996337778862885"/>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rgb="FFFF99FF"/>
        </patternFill>
      </fill>
    </dxf>
    <dxf>
      <fill>
        <patternFill>
          <bgColor theme="7" tint="0.59996337778862885"/>
        </patternFill>
      </fill>
    </dxf>
    <dxf>
      <fill>
        <patternFill>
          <bgColor theme="6" tint="0.59996337778862885"/>
        </patternFill>
      </fill>
    </dxf>
    <dxf>
      <fill>
        <patternFill>
          <bgColor theme="5" tint="0.59996337778862885"/>
        </patternFill>
      </fill>
    </dxf>
    <dxf>
      <fill>
        <patternFill>
          <bgColor theme="4" tint="0.59996337778862885"/>
        </patternFill>
      </fill>
    </dxf>
    <dxf>
      <font>
        <b val="0"/>
        <i val="0"/>
        <strike val="0"/>
        <condense val="0"/>
        <extend val="0"/>
        <outline val="0"/>
        <shadow val="0"/>
        <u val="none"/>
        <vertAlign val="baseline"/>
        <sz val="12"/>
        <color theme="1"/>
        <name val="Arial"/>
        <family val="2"/>
        <scheme val="minor"/>
      </font>
      <fill>
        <patternFill patternType="solid">
          <fgColor theme="0" tint="-0.14999847407452621"/>
          <bgColor theme="0" tint="-0.14999847407452621"/>
        </patternFill>
      </fill>
    </dxf>
    <dxf>
      <font>
        <b/>
        <i val="0"/>
        <strike val="0"/>
        <condense val="0"/>
        <extend val="0"/>
        <outline val="0"/>
        <shadow val="0"/>
        <u val="none"/>
        <vertAlign val="baseline"/>
        <sz val="14"/>
        <color theme="1"/>
        <name val="Arial"/>
        <family val="2"/>
        <scheme val="minor"/>
      </font>
      <fill>
        <patternFill patternType="solid">
          <fgColor theme="0" tint="-0.14999847407452621"/>
          <bgColor theme="0" tint="-0.1499984740745262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bottom"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border outline="0">
        <left style="thin">
          <color rgb="FF000000"/>
        </left>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4"/>
        <color theme="0"/>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3"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rgb="FFFF99FF"/>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rgb="FFFF99FF"/>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7"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6"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6"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5"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5"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alignment horizontal="left" vertical="center" textRotation="0" wrapText="0" indent="0" justifyLastLine="0" shrinkToFit="0" readingOrder="0"/>
      <border diagonalUp="0" diagonalDown="0" outline="0">
        <left style="medium">
          <color indexed="64"/>
        </left>
        <right style="thin">
          <color indexed="64"/>
        </right>
        <top style="medium">
          <color indexed="64"/>
        </top>
        <bottom/>
      </border>
    </dxf>
    <dxf>
      <font>
        <b val="0"/>
        <strike val="0"/>
        <outline val="0"/>
        <shadow val="0"/>
        <vertAlign val="baseline"/>
        <sz val="12"/>
        <name val="Arial"/>
        <family val="2"/>
        <scheme val="major"/>
      </font>
      <fill>
        <patternFill patternType="none">
          <fgColor indexed="64"/>
          <bgColor auto="1"/>
        </patternFill>
      </fill>
      <border outline="0">
        <right style="thin">
          <color auto="1"/>
        </right>
      </border>
    </dxf>
    <dxf>
      <border outline="0">
        <top style="medium">
          <color indexed="64"/>
        </top>
      </border>
    </dxf>
    <dxf>
      <font>
        <b val="0"/>
        <strike val="0"/>
        <outline val="0"/>
        <shadow val="0"/>
        <vertAlign val="baseline"/>
        <sz val="12"/>
        <name val="Arial"/>
        <family val="2"/>
        <scheme val="major"/>
      </font>
      <alignment horizontal="center" vertical="center" textRotation="0" wrapText="0" indent="0" justifyLastLine="0" shrinkToFit="0" readingOrder="0"/>
    </dxf>
    <dxf>
      <border outline="0">
        <top style="thin">
          <color auto="1"/>
        </top>
        <bottom style="medium">
          <color indexed="64"/>
        </bottom>
      </border>
    </dxf>
    <dxf>
      <font>
        <b val="0"/>
        <strike val="0"/>
        <outline val="0"/>
        <shadow val="0"/>
        <vertAlign val="baseline"/>
        <sz val="12"/>
        <name val="Arial"/>
        <family val="2"/>
        <scheme val="major"/>
      </font>
    </dxf>
    <dxf>
      <font>
        <b val="0"/>
        <i val="0"/>
        <strike val="0"/>
        <condense val="0"/>
        <extend val="0"/>
        <outline val="0"/>
        <shadow val="0"/>
        <u val="none"/>
        <vertAlign val="baseline"/>
        <sz val="12"/>
        <color theme="1"/>
        <name val="Arial"/>
        <family val="2"/>
        <scheme val="maj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colors>
    <mruColors>
      <color rgb="FFFF99FF"/>
      <color rgb="FFCC99FF"/>
      <color rgb="FF8CB5F9"/>
      <color rgb="FFFF66FF"/>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0.21323529411764705</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306286" y="20635881"/>
          <a:ext cx="4932863" cy="165100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102343</xdr:colOff>
      <xdr:row>10</xdr:row>
      <xdr:rowOff>73703</xdr:rowOff>
    </xdr:from>
    <xdr:to>
      <xdr:col>7</xdr:col>
      <xdr:colOff>1279047</xdr:colOff>
      <xdr:row>26</xdr:row>
      <xdr:rowOff>158850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02343" y="2561151"/>
          <a:ext cx="10662290" cy="3308320"/>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33000">
                <a:srgbClr val="F4EB32">
                  <a:alpha val="56000"/>
                </a:srgbClr>
              </a:gs>
              <a:gs pos="67000">
                <a:srgbClr val="92D050"/>
              </a:gs>
              <a:gs pos="100000">
                <a:srgbClr val="7030A0"/>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Full_Tally" displayName="Full_Tally" ref="A1:J9" totalsRowCount="1" headerRowDxfId="308" dataDxfId="307" totalsRowDxfId="305" tableBorderDxfId="306" totalsRowBorderDxfId="304" headerRowCellStyle="Normal 2">
  <autoFilter ref="A1:J8" xr:uid="{FAF43CFA-CCF1-412C-9BCC-784CC5779CF5}"/>
  <sortState xmlns:xlrd2="http://schemas.microsoft.com/office/spreadsheetml/2017/richdata2" ref="A2:I8">
    <sortCondition descending="1" ref="F1:F8"/>
  </sortState>
  <tableColumns count="10">
    <tableColumn id="1" xr3:uid="{46EB25DC-EC9D-4C70-88FC-53CF008EC24E}" name="Dimension" totalsRowLabel="Average / Totals" dataDxfId="303" totalsRowDxfId="302"/>
    <tableColumn id="3" xr3:uid="{3A731DFF-AB6F-4EF4-9A1E-80E9F917E61C}" name="Inactive Complete" totalsRowFunction="custom" dataDxfId="301" totalsRowDxfId="300" dataCellStyle="Normal 2">
      <totalsRowFormula>AVERAGE(B2:B8)</totalsRowFormula>
    </tableColumn>
    <tableColumn id="4" xr3:uid="{CAB29767-5E1A-4AA3-91BE-F628AA51CEB2}" name="Launch Complete" totalsRowFunction="custom" dataDxfId="299" totalsRowDxfId="298" dataCellStyle="Normal 2">
      <totalsRowFormula>AVERAGE(C2:C8)</totalsRowFormula>
    </tableColumn>
    <tableColumn id="5" xr3:uid="{45882F3D-E9AC-4C32-BB82-FB94DAA4D0F7}" name="Integrate Complete" totalsRowFunction="custom" dataDxfId="297" totalsRowDxfId="296" dataCellStyle="Normal 2">
      <totalsRowFormula>AVERAGE(D2:D8)</totalsRowFormula>
    </tableColumn>
    <tableColumn id="6" xr3:uid="{B4A032B5-58F3-479D-91C2-2BD474F9D171}" name="Optimize Complete" totalsRowFunction="custom" dataDxfId="295" totalsRowDxfId="294" dataCellStyle="Normal 2">
      <totalsRowFormula>AVERAGE(E2:E8)</totalsRowFormula>
    </tableColumn>
    <tableColumn id="7" xr3:uid="{DE2A0F7D-66C2-441B-9624-5D1CEB675A09}" name="Percentage Evaluated " totalsRowFunction="custom" dataDxfId="293" totalsRowDxfId="292" dataCellStyle="Normal 2">
      <totalsRowFormula>AVERAGE(F2:F8)</totalsRowFormula>
    </tableColumn>
    <tableColumn id="8" xr3:uid="{50028994-7BE5-4E86-BDF5-19A76DFBDD4D}" name="Proofpoints Remaining" totalsRowFunction="custom" dataDxfId="291" totalsRowDxfId="290" dataCellStyle="Normal 2">
      <totalsRowFormula>SUM(G2:G8)</totalsRowFormula>
    </tableColumn>
    <tableColumn id="9" xr3:uid="{6A64099D-3992-4354-8E98-3F31F6BC6D94}" name="# of Proofpoints Counted" totalsRowFunction="custom" dataDxfId="289" totalsRowDxfId="288" dataCellStyle="Normal 2">
      <totalsRowFormula>SUM(H2:H8)</totalsRowFormula>
    </tableColumn>
    <tableColumn id="10" xr3:uid="{2C8AFAF4-7B7E-4A83-AF2A-44126D5EC0EA}" name="# of Optimize Complete Proofpoints " totalsRowFunction="custom" dataDxfId="287" totalsRowDxfId="286" dataCellStyle="Normal 2">
      <totalsRowFormula>SUM(I2:I8)</totalsRowFormula>
    </tableColumn>
    <tableColumn id="2" xr3:uid="{96DB5BFC-9A67-47C3-822C-C86D8A4694BC}" name="Not Applicable" totalsRowFunction="custom" dataDxfId="285" totalsRowDxfId="284" dataCellStyle="Normal 2">
      <totalsRowFormula>AVERAGE(J2:J8)</totalsRowFormula>
    </tableColumn>
  </tableColumns>
  <tableStyleInfo name="TableStyleLight9" showFirstColumn="0" showLastColumn="0" showRowStripes="1" showColumnStripes="0"/>
  <extLst>
    <ext xmlns:x14="http://schemas.microsoft.com/office/spreadsheetml/2009/9/main" uri="{504A1905-F514-4f6f-8877-14C23A59335A}">
      <x14:table altTextSummary="Maturity Model summary table"/>
    </ext>
  </extLst>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EF54293-667D-4F18-900E-86BE366CF704}" name="ICTDev_Status" displayName="ICTDev_Status" ref="A48:C53" totalsRowShown="0" headerRowDxfId="243" dataDxfId="242">
  <autoFilter ref="A48:C53" xr:uid="{FEF54293-667D-4F18-900E-86BE366CF704}"/>
  <tableColumns count="3">
    <tableColumn id="1" xr3:uid="{1F7C463C-150E-45FB-B036-FDB49BF63499}" name="Proof Point Status" dataDxfId="241" dataCellStyle="Normal 2"/>
    <tableColumn id="2" xr3:uid="{248B8863-470D-44F9-8575-EE99B81D6EEA}" name="Proof Points Completed" dataDxfId="240" dataCellStyle="Normal 2"/>
    <tableColumn id="3" xr3:uid="{E890218D-334A-4A03-96AA-C8E673212CFF}" name="Percentage of Proofpoints out of total applicable" dataDxfId="239" dataCellStyle="Normal 2">
      <calculatedColumnFormula>IF($B$57=0,0,B49/$B$57)</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D99F807D-602B-44AA-B7B7-9FA3095A3F51}" name="ICTDev_Proof_Point_Applicability" displayName="ICTDev_Proof_Point_Applicability" ref="A55:C58" totalsRowShown="0" headerRowDxfId="238" dataDxfId="237">
  <autoFilter ref="A55:C58" xr:uid="{D99F807D-602B-44AA-B7B7-9FA3095A3F51}"/>
  <tableColumns count="3">
    <tableColumn id="1" xr3:uid="{3D10F9A4-AEEB-4114-90A4-5AFFC5DB0716}" name="Applicability Status" dataDxfId="236"/>
    <tableColumn id="2" xr3:uid="{F949C153-C9D8-4063-A061-A1DBB6F43666}" name="Proof Points" dataDxfId="235"/>
    <tableColumn id="3" xr3:uid="{35698DFA-5484-4156-9044-68CA4152461D}" name="Percentage of Proof Points out of total possible" dataDxfId="234"/>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93D235CE-F4BC-43AE-A4AD-C52DCAD2267E}" name="KnowSkills_Dimension_Summary" displayName="KnowSkills_Dimension_Summary" ref="A13:B14" totalsRowShown="0" headerRowDxfId="233" dataDxfId="232" tableBorderDxfId="231">
  <autoFilter ref="A13:B14" xr:uid="{93D235CE-F4BC-43AE-A4AD-C52DCAD2267E}"/>
  <tableColumns count="2">
    <tableColumn id="1" xr3:uid="{E2B0310C-4EB7-4E40-AB9C-568CD3FEA53A}" name="Dimension Information and Goals" dataDxfId="230" dataCellStyle="Normal 2"/>
    <tableColumn id="2" xr3:uid="{EAB2DA27-414E-4785-99C4-B9FC0603D2AC}" name="Status Level Interpretation" dataDxfId="229"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70171BBA-9EC4-4BB3-A109-64F750134684}" name="KnowSkills_Assessment_Log" displayName="KnowSkills_Assessment_Log" ref="A3:B11" totalsRowShown="0" headerRowDxfId="228" dataDxfId="227" dataCellStyle="Normal 2">
  <autoFilter ref="A3:B11" xr:uid="{70171BBA-9EC4-4BB3-A109-64F750134684}"/>
  <tableColumns count="2">
    <tableColumn id="1" xr3:uid="{057CBECE-57EC-4F2E-83D4-D9BC7BA66FBD}" name="Knowledge &amp; Skills Assessment Log" dataDxfId="226" dataCellStyle="Normal 2"/>
    <tableColumn id="2" xr3:uid="{6CCBFD3C-7C56-42CA-B3F3-AAA95B3536CA}" name="Write In Answer (Who Filled out this Assessment)" dataDxfId="22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6F79350-037E-4E72-80F6-F93AB6D42117}" name="KnowSkills_Status" displayName="KnowSkills_Status" ref="A33:C38" totalsRowShown="0" headerRowDxfId="224" dataDxfId="223">
  <autoFilter ref="A33:C38" xr:uid="{E6F79350-037E-4E72-80F6-F93AB6D42117}"/>
  <tableColumns count="3">
    <tableColumn id="1" xr3:uid="{9F84C7FB-3305-4B06-87B9-2948DAFD7E88}" name="Proof Point Status" dataDxfId="222" dataCellStyle="Normal 2"/>
    <tableColumn id="2" xr3:uid="{84C7E16F-E00B-4D0A-AAE3-956E6151A1AD}" name="Proof Points Completed" dataDxfId="221" dataCellStyle="Normal 2"/>
    <tableColumn id="3" xr3:uid="{16935898-C10E-4124-A5E9-B13766164712}" name="Percentage of Proofpoints out of total applicable" dataDxfId="220" dataCellStyle="Normal 2">
      <calculatedColumnFormula>IF($B$42=0,0,B34/$B$42)</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7EEC90C-9529-4AC0-BD6D-F97DA8FE1803}" name="KnowSkills_Proof_Point_Applicability" displayName="KnowSkills_Proof_Point_Applicability" ref="A40:C43" totalsRowShown="0" headerRowDxfId="219" dataDxfId="218">
  <autoFilter ref="A40:C43" xr:uid="{77EEC90C-9529-4AC0-BD6D-F97DA8FE1803}"/>
  <tableColumns count="3">
    <tableColumn id="1" xr3:uid="{8B278641-D8C3-4058-B63A-051398BEA73C}" name="Applicability Status" dataDxfId="217"/>
    <tableColumn id="2" xr3:uid="{6E2CAFEB-54C1-4C23-9399-5A40334D1389}" name="Proof Points" dataDxfId="216"/>
    <tableColumn id="3" xr3:uid="{62FA4BD9-0966-43EA-97B3-DC709E24DA9A}" name="Percentage of Proof Points out of total possible" dataDxfId="21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495723A7-C0D7-4C16-BCD7-E422D3AC1323}" name="KnowSkills_Detailed_Assessment" displayName="KnowSkills_Detailed_Assessment" ref="A16:D31" totalsRowShown="0" headerRowDxfId="214" dataDxfId="213" headerRowCellStyle="Normal 2">
  <autoFilter ref="A16:D31" xr:uid="{495723A7-C0D7-4C16-BCD7-E422D3AC1323}"/>
  <tableColumns count="4">
    <tableColumn id="1" xr3:uid="{D8466EAD-7EE4-49A8-B964-26F38861C8B9}" name="Outcomes &amp; Proof Points" dataDxfId="212" dataCellStyle="Normal 2"/>
    <tableColumn id="2" xr3:uid="{3CB37333-D4D1-4FCE-9002-35C66B7AD21C}" name="Proof Point Category" dataDxfId="211" dataCellStyle="Normal 2"/>
    <tableColumn id="3" xr3:uid="{A9B51F9D-7DC3-4B08-BE41-F2C61C435F33}" name="Status Level" dataDxfId="210" dataCellStyle="Normal 2"/>
    <tableColumn id="4" xr3:uid="{BE4DEAF6-C6D3-4A1E-AA67-FD337F2C43DD}" name="Justification / Comments" dataDxfId="209"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1A777EB-C885-4D8E-AE87-8D5511DFCD54}" name="Culture_Status" displayName="Culture_Status" ref="A34:C39" totalsRowShown="0" headerRowDxfId="208" dataDxfId="207">
  <autoFilter ref="A34:C39" xr:uid="{01A777EB-C885-4D8E-AE87-8D5511DFCD54}"/>
  <tableColumns count="3">
    <tableColumn id="1" xr3:uid="{165466CF-47A4-489E-B56D-19C6ABB5430D}" name="Proof Point Status" dataDxfId="206" dataCellStyle="Normal 2"/>
    <tableColumn id="2" xr3:uid="{BCFAA3C3-5235-4E06-9203-DB77F4C12AFC}" name="Proof Points Completed" dataDxfId="205" dataCellStyle="Normal 2"/>
    <tableColumn id="3" xr3:uid="{AFD5EAE9-1FAE-4926-B06B-AED1371AA8E4}" name="Percentage of Proofpoints out of total applicable" dataDxfId="204" dataCellStyle="Normal 2">
      <calculatedColumnFormula>IF($B$43=0,0,B35/$B$43)</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18D0EB65-598F-46A0-A532-535BA220440D}" name="Culture_Proof_Point_Applicability" displayName="Culture_Proof_Point_Applicability" ref="A41:C44" totalsRowShown="0" headerRowDxfId="203" dataDxfId="202">
  <autoFilter ref="A41:C44" xr:uid="{18D0EB65-598F-46A0-A532-535BA220440D}"/>
  <tableColumns count="3">
    <tableColumn id="1" xr3:uid="{F7AFDCBC-E79D-4353-B45D-8D43E1F3E485}" name="Applicability Status" dataDxfId="201"/>
    <tableColumn id="2" xr3:uid="{666AEF86-18B7-44EA-9C05-1B4011553AE7}" name="Proof Points" dataDxfId="200"/>
    <tableColumn id="3" xr3:uid="{7586667F-A7CD-47B5-B5EA-004CDEFC91A9}" name="Percentage of Proof Points out of total possible" dataDxfId="199"/>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0DF8A4C5-B0D7-41A7-9E74-70557D4A768D}" name="Culture_Assessment_Log" displayName="Culture_Assessment_Log" ref="A3:B11" totalsRowShown="0" headerRowDxfId="198" dataDxfId="197" dataCellStyle="Normal 2">
  <autoFilter ref="A3:B11" xr:uid="{0DF8A4C5-B0D7-41A7-9E74-70557D4A768D}"/>
  <tableColumns count="2">
    <tableColumn id="1" xr3:uid="{60F68F8C-B413-4487-B998-DCCDF3FBA8F3}" name="Culture Assessment Log" dataDxfId="196" dataCellStyle="Normal 2"/>
    <tableColumn id="2" xr3:uid="{B44CDFF0-AF0A-4133-AAFC-6F8DDE435A5D}" name="Write In Answer (Who Filled out this Assessment)" dataDxfId="19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3D4018-91D9-462D-B40B-EF9BF5E9ED69}" name="Comms_Assessment_Log" displayName="Comms_Assessment_Log" ref="A3:B11" totalsRowShown="0" headerRowDxfId="283" dataDxfId="282" dataCellStyle="Normal 2">
  <autoFilter ref="A3:B11" xr:uid="{5B3D4018-91D9-462D-B40B-EF9BF5E9ED69}"/>
  <tableColumns count="2">
    <tableColumn id="1" xr3:uid="{7801EEA8-DFCD-4635-94C3-F799B515D051}" name="Communication Assessment Log" dataDxfId="281" dataCellStyle="Normal 2"/>
    <tableColumn id="2" xr3:uid="{56F248E7-8E76-494E-98E9-D27E64CD8675}" name="Write In Answer (Who Filled out this Assessment)" dataDxfId="280"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ED5D4FC4-8B7A-4324-B81C-D7E8D6D4DC43}" name="Culture_Dimension_Summary" displayName="Culture_Dimension_Summary" ref="A13:B14" totalsRowShown="0" headerRowDxfId="194" dataDxfId="193" tableBorderDxfId="192">
  <autoFilter ref="A13:B14" xr:uid="{ED5D4FC4-8B7A-4324-B81C-D7E8D6D4DC43}"/>
  <tableColumns count="2">
    <tableColumn id="1" xr3:uid="{93E97AC4-B5B2-43FF-8E5B-E81DFC65F41E}" name="Dimension Information and Goals" dataDxfId="191"/>
    <tableColumn id="3" xr3:uid="{0F7E6420-34B8-4175-97A5-C429CF3EC2FF}" name="Status Level Interpretation" dataDxfId="19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DFFD96C9-14A5-433B-9697-E3011D44C285}" name="Culture_Detailed_Assessment" displayName="Culture_Detailed_Assessment" ref="A16:D32" totalsRowShown="0" headerRowDxfId="189" dataDxfId="187" headerRowBorderDxfId="188" headerRowCellStyle="Normal 2">
  <autoFilter ref="A16:D32" xr:uid="{DFFD96C9-14A5-433B-9697-E3011D44C285}"/>
  <tableColumns count="4">
    <tableColumn id="1" xr3:uid="{92B14428-BA2C-40CD-A0ED-A3E3C8194902}" name="Outcomes &amp; Proof Points" dataDxfId="186"/>
    <tableColumn id="7" xr3:uid="{9E14B149-06A7-4F7C-B453-EBDED0731D05}" name="Proof Point Category" dataDxfId="185"/>
    <tableColumn id="2" xr3:uid="{819FDCC3-FB7B-490A-B2C0-BDAFA44ED095}" name="Status" dataDxfId="184" dataCellStyle="Normal 2"/>
    <tableColumn id="3" xr3:uid="{4EEDE8A5-7FDA-4EE0-A57D-F3DC3D06B35D}" name="Justification / Comments" dataDxfId="183"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90C1BB7-A3F0-442C-A1BB-4E7B75F9C266}" name="Personnel_Status" displayName="Personnel_Status" ref="A32:C37" totalsRowShown="0" headerRowDxfId="182" dataDxfId="181">
  <autoFilter ref="A32:C37" xr:uid="{F90C1BB7-A3F0-442C-A1BB-4E7B75F9C266}"/>
  <tableColumns count="3">
    <tableColumn id="1" xr3:uid="{08331BAE-EBD0-4093-954E-7684FBD264FD}" name="Proof Point Status" dataDxfId="180" dataCellStyle="Normal 2"/>
    <tableColumn id="2" xr3:uid="{30F9C24F-4885-40D6-BD5D-61839AE04FD5}" name="Proof Points Completed" dataDxfId="179" dataCellStyle="Normal 2"/>
    <tableColumn id="3" xr3:uid="{22BFDD21-BB1C-4363-9B2F-E5A434218031}" name="Percentage of Proofpoints out of total applicable" dataDxfId="178"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9C6A0BB-CF2F-46DE-A100-83755D5717A7}" name="Personnel_Proof_Point_Applicability" displayName="Personnel_Proof_Point_Applicability" ref="A39:C42" totalsRowShown="0" headerRowDxfId="177" dataDxfId="176">
  <autoFilter ref="A39:C42" xr:uid="{F9C6A0BB-CF2F-46DE-A100-83755D5717A7}"/>
  <tableColumns count="3">
    <tableColumn id="1" xr3:uid="{FCD048E0-32FB-4474-8511-0EA9259BEC35}" name="Applicability Status" dataDxfId="175"/>
    <tableColumn id="2" xr3:uid="{274A4855-8F17-499A-B20A-B96274AD6287}" name="Proof Points" dataDxfId="174"/>
    <tableColumn id="3" xr3:uid="{2B69DE20-D07E-4CAE-AF4A-8C5D8CDED545}" name="Percentage of Proof Points out of total possible" dataDxfId="173"/>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94B5A22F-9BA9-4FE6-B59D-DD59F506F1C0}" name="Personnel_Assessment_Log" displayName="Personnel_Assessment_Log" ref="A3:B11" totalsRowShown="0" headerRowDxfId="172" dataDxfId="171" dataCellStyle="Normal 2">
  <autoFilter ref="A3:B11" xr:uid="{94B5A22F-9BA9-4FE6-B59D-DD59F506F1C0}"/>
  <tableColumns count="2">
    <tableColumn id="1" xr3:uid="{EA65C399-63B9-4D10-A7B8-BCEAC4CA993D}" name="Personnel Assessment Log" dataDxfId="170" dataCellStyle="Normal 2"/>
    <tableColumn id="2" xr3:uid="{A9640B5F-60FF-4432-8629-6F501E753086}" name="Write In Answer (Who Filled out this Assessment)" dataDxfId="169"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D51CDE59-072C-4E98-BE50-50D64DFA5677}" name="Personnel_Detailed_Assessment" displayName="Personnel_Detailed_Assessment" ref="A16:D31" totalsRowShown="0" headerRowDxfId="168" dataDxfId="167" tableBorderDxfId="166">
  <autoFilter ref="A16:D31" xr:uid="{D51CDE59-072C-4E98-BE50-50D64DFA5677}"/>
  <tableColumns count="4">
    <tableColumn id="1" xr3:uid="{BB0DEDB0-8DFE-4383-BDE0-E39D4F7B0223}" name="Outcomes &amp; Proof Points" dataDxfId="165"/>
    <tableColumn id="7" xr3:uid="{5DB50961-2EF1-40B8-B264-786B508C1628}" name="Proof Point Category" dataDxfId="164"/>
    <tableColumn id="2" xr3:uid="{C60693FE-365B-49EE-9349-38EF2E069CF4}" name="Status" dataDxfId="163" dataCellStyle="Normal 2"/>
    <tableColumn id="3" xr3:uid="{084E05CD-B43E-4C17-87DF-53E428EE4AE4}" name="Justification" dataDxfId="162"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1B2CD881-CF85-4DDE-B5D2-E4F35E5A7D61}" name="Personnel_Dimension_Summary" displayName="Personnel_Dimension_Summary" ref="A13:B14" totalsRowShown="0" headerRowDxfId="161" dataDxfId="160" tableBorderDxfId="159">
  <autoFilter ref="A13:B14" xr:uid="{1B2CD881-CF85-4DDE-B5D2-E4F35E5A7D61}"/>
  <tableColumns count="2">
    <tableColumn id="1" xr3:uid="{C2C94447-4843-4D60-8C07-FF0758D7FD5C}" name="Dimension Information and Goals" dataDxfId="158" dataCellStyle="Normal 2"/>
    <tableColumn id="2" xr3:uid="{4A8DBEA9-9431-46A8-8763-6EB314C517EE}" name="Status Level Interpretation" dataDxfId="157"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9046268-EA0A-4C76-A2F9-AD546456655C}" name="Procure_Status" displayName="Procure_Status" ref="A36:C41" totalsRowShown="0" headerRowDxfId="156" dataDxfId="155">
  <autoFilter ref="A36:C41" xr:uid="{C9046268-EA0A-4C76-A2F9-AD546456655C}"/>
  <tableColumns count="3">
    <tableColumn id="1" xr3:uid="{E96D44FF-BDE8-421A-B4FB-3556E423E6A6}" name="Proof Point Status" dataDxfId="154" dataCellStyle="Normal 2"/>
    <tableColumn id="2" xr3:uid="{5B8A66DA-5CD3-4132-92EA-D51460336E14}" name="Proof Points Completed" dataDxfId="153" dataCellStyle="Normal 2"/>
    <tableColumn id="3" xr3:uid="{70ABA7ED-3859-47EE-B1BA-DC8AE973D2C5}" name="Percentage of Proofpoints out of total applicable" dataDxfId="152" dataCellStyle="Normal 2">
      <calculatedColumnFormula>IF($B$45=0,0,B37/$B$45)</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E45BA28-F860-42CF-AE8A-65E630BCC60C}" name="Procure_Proof_Point_Applicability" displayName="Procure_Proof_Point_Applicability" ref="A43:C46" totalsRowShown="0" headerRowDxfId="151" dataDxfId="150">
  <autoFilter ref="A43:C46" xr:uid="{1E45BA28-F860-42CF-AE8A-65E630BCC60C}"/>
  <tableColumns count="3">
    <tableColumn id="1" xr3:uid="{8E966EB6-7F6B-44D6-96B1-9D9CAC243E42}" name="Applicability Status" dataDxfId="149"/>
    <tableColumn id="2" xr3:uid="{D0E14EAB-3101-4F84-8422-9E661634EC39}" name="Proof Points" dataDxfId="148"/>
    <tableColumn id="3" xr3:uid="{49454EF2-9C4C-4D39-882D-8859824CDF7A}" name="Percentage of Proof Points out of total possible" dataDxfId="147"/>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A6B0CA26-6495-4662-87B8-F39CD99705D1}" name="Procure_Assessment_Log" displayName="Procure_Assessment_Log" ref="A3:B11" totalsRowShown="0" headerRowDxfId="146" dataDxfId="145" dataCellStyle="Normal 2">
  <autoFilter ref="A3:B11" xr:uid="{A6B0CA26-6495-4662-87B8-F39CD99705D1}"/>
  <tableColumns count="2">
    <tableColumn id="1" xr3:uid="{93B6D64E-573B-4315-A298-8714152A7E05}" name="Procurement Assessment Log" dataDxfId="144" dataCellStyle="Normal 2"/>
    <tableColumn id="2" xr3:uid="{80A8F37F-0867-45CB-88F5-E7CFD53F6788}" name="Write In Answer (Who Filled out this Assessment)" dataDxfId="143"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F0B436-3053-4AAF-8B3B-7AA814F4AE2F}" name="Comms_Dimension_Summary" displayName="Comms_Dimension_Summary" ref="A13:B14" totalsRowShown="0" headerRowDxfId="279" dataDxfId="278">
  <autoFilter ref="A13:B14" xr:uid="{79F0B436-3053-4AAF-8B3B-7AA814F4AE2F}"/>
  <tableColumns count="2">
    <tableColumn id="1" xr3:uid="{93948456-497D-4C8C-B6FF-CB1D7FAB706F}" name="Dimension Information and Goals" dataDxfId="277" dataCellStyle="Normal 2"/>
    <tableColumn id="2" xr3:uid="{7CD4F677-0E68-4B48-AF19-19C3F0C7EE03}" name="Status Level Interpretation" dataDxfId="276"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30E8F90-BC2C-4D01-9D18-E6AF596F7329}" name="Procure_Dimension_Summary" displayName="Procure_Dimension_Summary" ref="A13:B14" totalsRowShown="0" headerRowDxfId="142" dataDxfId="141" tableBorderDxfId="140">
  <autoFilter ref="A13:B14" xr:uid="{A30E8F90-BC2C-4D01-9D18-E6AF596F7329}"/>
  <tableColumns count="2">
    <tableColumn id="1" xr3:uid="{36C75386-60C4-4398-8C3A-525EE2568195}" name="Dimension Information and Goals" dataDxfId="139"/>
    <tableColumn id="3" xr3:uid="{E65E2899-9D5D-48F1-AE63-D746322E0FE0}" name="Status Level Interpretation" dataDxfId="138"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B472AAA6-C1DE-439F-84C5-4E7EA6D5E509}" name="Procure_Detailed_Assessment" displayName="Procure_Detailed_Assessment" ref="A16:D34" totalsRowShown="0" headerRowDxfId="137" dataDxfId="135" headerRowBorderDxfId="136" headerRowCellStyle="Normal 2">
  <autoFilter ref="A16:D34" xr:uid="{B472AAA6-C1DE-439F-84C5-4E7EA6D5E509}"/>
  <tableColumns count="4">
    <tableColumn id="1" xr3:uid="{03C510DF-0725-4D17-9EE0-7F632734AAD2}" name="Outcomes &amp; Proof Points" dataDxfId="134"/>
    <tableColumn id="4" xr3:uid="{AAF8131A-C143-436B-813A-F420B10D5F91}" name="Proof Point Category" dataDxfId="133"/>
    <tableColumn id="2" xr3:uid="{8F7FFF22-E164-403C-9E91-6F411898FB52}" name="Status" dataDxfId="132" dataCellStyle="Normal 2"/>
    <tableColumn id="3" xr3:uid="{43354676-ACD8-4481-AC4B-67EFCCE4ADC8}" name="Justification / Comments" dataDxfId="131"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AF9E60B-9F8A-4608-B3D8-6AD7E6424651}" name="Support_Status" displayName="Support_Status" ref="A35:C40" totalsRowShown="0" headerRowDxfId="130" dataDxfId="129">
  <autoFilter ref="A35:C40" xr:uid="{3AF9E60B-9F8A-4608-B3D8-6AD7E6424651}"/>
  <tableColumns count="3">
    <tableColumn id="1" xr3:uid="{17A74C29-9AB7-4547-9762-65FC533736D8}" name="Proof Point Status" dataDxfId="128" dataCellStyle="Normal 2"/>
    <tableColumn id="2" xr3:uid="{BACCDD57-8C57-42A7-9E29-EE0FB153F849}" name="Proof Points Completed" dataDxfId="127" dataCellStyle="Normal 2"/>
    <tableColumn id="3" xr3:uid="{CC9E008E-5974-49AD-B776-6E69138D7F7A}" name="Percentage of Proofpoints out of total applicable" dataDxfId="126" dataCellStyle="Normal 2">
      <calculatedColumnFormula>IF($B$44=0,0,B36/$B$44)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6AA821B3-0121-4CEC-BDDB-013E4FF0B57D}" name="Support_Proof_Point_Applicability" displayName="Support_Proof_Point_Applicability" ref="A42:C45" totalsRowShown="0" headerRowDxfId="125" dataDxfId="124">
  <autoFilter ref="A42:C45" xr:uid="{6AA821B3-0121-4CEC-BDDB-013E4FF0B57D}"/>
  <tableColumns count="3">
    <tableColumn id="1" xr3:uid="{D64070F1-415A-4AD9-A3C5-3E45E87A7654}" name="Applicability Status" dataDxfId="123"/>
    <tableColumn id="2" xr3:uid="{E80F0F7D-CD03-4492-89B2-40C2464B92CC}" name="Proof Points" dataDxfId="122"/>
    <tableColumn id="3" xr3:uid="{8F538B5B-AE18-49B8-927D-E7A052F221C6}" name="Percentage of Proof Points out of total possible" dataDxfId="121"/>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01596C3-5D13-4736-B932-76AC2FDB1CD9}" name="Support_Assessment_Log" displayName="Support_Assessment_Log" ref="A3:B11" totalsRowShown="0" headerRowDxfId="120" dataDxfId="119" dataCellStyle="Normal 2">
  <autoFilter ref="A3:B11" xr:uid="{401596C3-5D13-4736-B932-76AC2FDB1CD9}"/>
  <tableColumns count="2">
    <tableColumn id="1" xr3:uid="{91AB010F-A186-4B00-9F3F-1E0EA5E71965}" name="Support Assessment Log" dataDxfId="118" dataCellStyle="Normal 2"/>
    <tableColumn id="2" xr3:uid="{CBA6EBCB-FF7E-47B8-9033-E04BA21B1E0F}" name="Write In Answer (Who Filled out this Assessment)" dataDxfId="117"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FE041A5B-C762-481C-9759-3B9962D922E7}" name="Support_Dimension_Summary" displayName="Support_Dimension_Summary" ref="A13:B14" totalsRowShown="0" headerRowDxfId="116" dataDxfId="115">
  <autoFilter ref="A13:B14" xr:uid="{FE041A5B-C762-481C-9759-3B9962D922E7}"/>
  <tableColumns count="2">
    <tableColumn id="1" xr3:uid="{E209221D-1AC3-4B99-B897-0CBB5070C98F}" name="Dimension Information and Goals" dataDxfId="114" dataCellStyle="Normal 2"/>
    <tableColumn id="2" xr3:uid="{B1290AD1-8FD9-4955-852F-E5CDBC7E62D3}" name="Status Level Interpretation" dataDxfId="113"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721A605E-2E76-4D03-8CA1-A2B33FBFD421}" name="Support_Detailed_Assessment" displayName="Support_Detailed_Assessment" ref="A16:D33" totalsRowShown="0" headerRowDxfId="112" dataDxfId="111">
  <autoFilter ref="A16:D33" xr:uid="{721A605E-2E76-4D03-8CA1-A2B33FBFD421}"/>
  <tableColumns count="4">
    <tableColumn id="1" xr3:uid="{EB67D6F4-E8C5-4FDC-9FA7-580D13BACBD9}" name="Outcomes &amp; Proof Points" dataDxfId="110" dataCellStyle="Normal 2"/>
    <tableColumn id="2" xr3:uid="{E98B28E0-D428-4BFF-9ED9-3F640549C6E7}" name="Proof Point Category" dataDxfId="109" dataCellStyle="Normal 2"/>
    <tableColumn id="3" xr3:uid="{4DEBE301-CABE-46DF-88F2-956A5530741C}" name="Status" dataDxfId="108" dataCellStyle="Normal 2"/>
    <tableColumn id="4" xr3:uid="{AF0EC415-CFAA-427B-9C50-AC92CB83C47B}" name="Justification / Comments" dataDxfId="107"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F624FD5-3FA3-44C3-917B-A482B3F77ABA}" name="Status_Levels" displayName="Status_Levels" ref="A1:C6" totalsRowShown="0">
  <autoFilter ref="A1:C6" xr:uid="{FF624FD5-3FA3-44C3-917B-A482B3F77ABA}"/>
  <tableColumns count="3">
    <tableColumn id="1" xr3:uid="{BBCD7AD8-590F-4A51-B45F-0D223DCC7FFB}" name="Status Number" dataDxfId="106"/>
    <tableColumn id="2" xr3:uid="{7AE91BC9-0BE6-43EC-9C0C-47B3A13E66B0}" name="Status Name" dataDxfId="105"/>
    <tableColumn id="3" xr3:uid="{BFF43960-97F9-4016-AC29-B1F539EE661A}" name="Status Levels" dataCellStyle="Normal 2"/>
  </tableColumns>
  <tableStyleInfo name="TableStyleLight8" showFirstColumn="0" showLastColumn="0" showRowStripes="1" showColumnStripes="0"/>
  <extLst>
    <ext xmlns:x14="http://schemas.microsoft.com/office/spreadsheetml/2009/9/main" uri="{504A1905-F514-4f6f-8877-14C23A59335A}">
      <x14:table altTextSummary="Color Legend for Detailed Assesstment Tables"/>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CDE6C41-0078-4CDD-80E1-30791EAC4F44}" name="Comms_Detailed_Assessment" displayName="Comms_Detailed_Assessment" ref="A16:D53" totalsRowShown="0" headerRowDxfId="275" dataDxfId="274">
  <autoFilter ref="A16:D53" xr:uid="{DCDE6C41-0078-4CDD-80E1-30791EAC4F44}"/>
  <tableColumns count="4">
    <tableColumn id="1" xr3:uid="{A08BF319-61B9-466F-BEFA-48F9FD55B281}" name="Outcomes &amp; Proof Points" dataDxfId="273"/>
    <tableColumn id="4" xr3:uid="{3430022A-2F97-4EB8-971E-16BCA64C31FC}" name="Proof Point Category" dataDxfId="272"/>
    <tableColumn id="2" xr3:uid="{E3361DCA-360E-4E62-AEC6-35964B786DD3}" name="Status Level" dataDxfId="271" dataCellStyle="Normal 2"/>
    <tableColumn id="3" xr3:uid="{B30FD190-D975-4A4E-B69C-F445BBDE1BE5}" name="Justification / Comments" dataDxfId="270"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7361B71-8342-4713-8767-66D244A5779B}" name="Comms_Status" displayName="Comms_Status" ref="A55:C60" totalsRowShown="0" headerRowDxfId="269" dataDxfId="268">
  <autoFilter ref="A55:C60" xr:uid="{87361B71-8342-4713-8767-66D244A5779B}"/>
  <tableColumns count="3">
    <tableColumn id="1" xr3:uid="{05050E6D-84EF-401A-A42A-9993F62CC9C6}" name="Proof Point Status" dataDxfId="267" dataCellStyle="Normal 2"/>
    <tableColumn id="2" xr3:uid="{BDA25E67-7E2E-4654-A1CB-A238454007EE}" name="Proof Points Completed" dataDxfId="266" dataCellStyle="Normal 2"/>
    <tableColumn id="3" xr3:uid="{D9C1505C-1F4C-4BCC-843C-B70CB46B89CE}" name="Percentage of Proofpoints out of total applicable" dataDxfId="265" dataCellStyle="Normal 2">
      <calculatedColumnFormula>IF($B$64=0,0,B56/$B$64)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55C669-2190-4690-8C73-D8994002DD53}" name="Comms_Proof_Point_Applicability" displayName="Comms_Proof_Point_Applicability" ref="A62:C65" totalsRowShown="0" headerRowDxfId="264" dataDxfId="263">
  <autoFilter ref="A62:C65" xr:uid="{D355C669-2190-4690-8C73-D8994002DD53}"/>
  <tableColumns count="3">
    <tableColumn id="1" xr3:uid="{C1689166-C722-467D-AF76-D1B9C160A6AD}" name="Applicability Status" dataDxfId="262"/>
    <tableColumn id="2" xr3:uid="{A303C470-F409-4D8F-8CE3-2171B49784C9}" name="Proof Points" dataDxfId="261"/>
    <tableColumn id="3" xr3:uid="{343C12A3-B3EF-4036-8CFD-57FCED8F66B5}" name="Percentage of Proof Points out of total possible" dataDxfId="26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AB8EDC9-9C79-4CDD-B072-2A06622D4588}" name="ICTDev_Assessment_Log" displayName="ICTDev_Assessment_Log" ref="A3:B11" totalsRowShown="0" headerRowDxfId="259" dataDxfId="258" dataCellStyle="Normal 2">
  <autoFilter ref="A3:B11" xr:uid="{2AB8EDC9-9C79-4CDD-B072-2A06622D4588}"/>
  <tableColumns count="2">
    <tableColumn id="1" xr3:uid="{0715CBE1-2480-4933-92CC-5BEA2A1EB2FA}" name="ICT Dev Life Cycle Assessment Log" dataDxfId="257" dataCellStyle="Normal 2"/>
    <tableColumn id="2" xr3:uid="{FDAF06BA-F460-46EA-B9F6-31021F955331}" name="Write In Answer (Who Filled out this Assessment)" dataDxfId="256"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88C706EE-6AA6-418E-820F-6B2DC69E0C51}" name="ICTDev_Dimension_Summary" displayName="ICTDev_Dimension_Summary" ref="A13:B14" totalsRowShown="0" headerRowDxfId="255" dataDxfId="254" tableBorderDxfId="253">
  <autoFilter ref="A13:B14" xr:uid="{88C706EE-6AA6-418E-820F-6B2DC69E0C51}"/>
  <tableColumns count="2">
    <tableColumn id="1" xr3:uid="{4157AA16-6FD5-48D9-A134-C909E41DE0CF}" name="Dimension Information and Goals" dataDxfId="252"/>
    <tableColumn id="2" xr3:uid="{2946627D-108A-4B4E-B3EC-0D8A76848FCE}" name="Status Level Interpretation" dataDxfId="251"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B20D30DB-DA7B-4017-A07C-DA95B4A14F4E}" name="ICTDev_Detailed_Assessment" displayName="ICTDev_Detailed_Assessment" ref="A16:D46" totalsRowShown="0" headerRowDxfId="250" dataDxfId="248" headerRowBorderDxfId="249">
  <autoFilter ref="A16:D46" xr:uid="{B20D30DB-DA7B-4017-A07C-DA95B4A14F4E}"/>
  <tableColumns count="4">
    <tableColumn id="1" xr3:uid="{05D8A6BF-274A-467D-B840-793A0EFB1E44}" name="Outcomes &amp; Proof Points" dataDxfId="247"/>
    <tableColumn id="4" xr3:uid="{71919CC5-7699-4B5E-82CD-3EB34E02EF31}" name="Proof Point Category" dataDxfId="246"/>
    <tableColumn id="2" xr3:uid="{5E3A0DD6-085D-4FCA-A5B1-DA81EF70EF6C}" name="Status" dataDxfId="245" dataCellStyle="Normal 2"/>
    <tableColumn id="3" xr3:uid="{7B1806D5-3FF1-423A-BCD3-AE99A56F39EB}" name="Justification / Comments" dataDxfId="244"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3" Type="http://schemas.openxmlformats.org/officeDocument/2006/relationships/table" Target="../tables/table24.xml"/><Relationship Id="rId2" Type="http://schemas.openxmlformats.org/officeDocument/2006/relationships/table" Target="../tables/table23.xml"/><Relationship Id="rId1" Type="http://schemas.openxmlformats.org/officeDocument/2006/relationships/table" Target="../tables/table22.xml"/><Relationship Id="rId5" Type="http://schemas.openxmlformats.org/officeDocument/2006/relationships/table" Target="../tables/table26.xml"/><Relationship Id="rId4" Type="http://schemas.openxmlformats.org/officeDocument/2006/relationships/table" Target="../tables/table25.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28.xml"/><Relationship Id="rId2" Type="http://schemas.openxmlformats.org/officeDocument/2006/relationships/table" Target="../tables/table27.xml"/><Relationship Id="rId1" Type="http://schemas.openxmlformats.org/officeDocument/2006/relationships/printerSettings" Target="../printerSettings/printerSettings2.bin"/><Relationship Id="rId6" Type="http://schemas.openxmlformats.org/officeDocument/2006/relationships/table" Target="../tables/table31.xml"/><Relationship Id="rId5" Type="http://schemas.openxmlformats.org/officeDocument/2006/relationships/table" Target="../tables/table30.xml"/><Relationship Id="rId4" Type="http://schemas.openxmlformats.org/officeDocument/2006/relationships/table" Target="../tables/table29.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4.xml"/><Relationship Id="rId2" Type="http://schemas.openxmlformats.org/officeDocument/2006/relationships/table" Target="../tables/table33.xml"/><Relationship Id="rId1" Type="http://schemas.openxmlformats.org/officeDocument/2006/relationships/table" Target="../tables/table32.xml"/><Relationship Id="rId5" Type="http://schemas.openxmlformats.org/officeDocument/2006/relationships/table" Target="../tables/table36.xml"/><Relationship Id="rId4" Type="http://schemas.openxmlformats.org/officeDocument/2006/relationships/table" Target="../tables/table35.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3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printerSettings" Target="../printerSettings/printerSettings1.bin"/><Relationship Id="rId6" Type="http://schemas.openxmlformats.org/officeDocument/2006/relationships/table" Target="../tables/table6.xml"/><Relationship Id="rId5" Type="http://schemas.openxmlformats.org/officeDocument/2006/relationships/table" Target="../tables/table5.xml"/><Relationship Id="rId4" Type="http://schemas.openxmlformats.org/officeDocument/2006/relationships/table" Target="../tables/table4.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table" Target="../tables/table7.xml"/><Relationship Id="rId5" Type="http://schemas.openxmlformats.org/officeDocument/2006/relationships/table" Target="../tables/table11.xml"/><Relationship Id="rId4" Type="http://schemas.openxmlformats.org/officeDocument/2006/relationships/table" Target="../tables/table10.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table" Target="../tables/table12.xml"/><Relationship Id="rId5" Type="http://schemas.openxmlformats.org/officeDocument/2006/relationships/table" Target="../tables/table16.xml"/><Relationship Id="rId4" Type="http://schemas.openxmlformats.org/officeDocument/2006/relationships/table" Target="../tables/table1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table" Target="../tables/table17.xml"/><Relationship Id="rId5" Type="http://schemas.openxmlformats.org/officeDocument/2006/relationships/table" Target="../tables/table21.xml"/><Relationship Id="rId4" Type="http://schemas.openxmlformats.org/officeDocument/2006/relationships/table" Target="../tables/table2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7"/>
  <sheetViews>
    <sheetView tabSelected="1" zoomScale="110" zoomScaleNormal="110" workbookViewId="0">
      <selection activeCell="B1" sqref="B1"/>
    </sheetView>
  </sheetViews>
  <sheetFormatPr baseColWidth="10" defaultColWidth="10.83203125" defaultRowHeight="16" x14ac:dyDescent="0.15"/>
  <cols>
    <col min="1" max="1" width="23.83203125" style="2" customWidth="1"/>
    <col min="2" max="2" width="143.6640625" style="3" customWidth="1"/>
    <col min="3" max="3" width="106.6640625" style="3" customWidth="1"/>
    <col min="4" max="4" width="51.6640625" style="3" customWidth="1"/>
    <col min="5" max="16384" width="10.83203125" style="3"/>
  </cols>
  <sheetData>
    <row r="1" spans="1:2" ht="57.75" customHeight="1" x14ac:dyDescent="0.15">
      <c r="A1" s="2" t="s">
        <v>288</v>
      </c>
      <c r="B1" s="257" t="s">
        <v>279</v>
      </c>
    </row>
    <row r="2" spans="1:2" ht="51" x14ac:dyDescent="0.15">
      <c r="A2" s="5" t="s">
        <v>107</v>
      </c>
      <c r="B2" s="6" t="s">
        <v>108</v>
      </c>
    </row>
    <row r="3" spans="1:2" ht="31.5" customHeight="1" x14ac:dyDescent="0.2">
      <c r="A3" s="114" t="s">
        <v>109</v>
      </c>
      <c r="B3" s="115" t="s">
        <v>223</v>
      </c>
    </row>
    <row r="4" spans="1:2" ht="17" x14ac:dyDescent="0.15">
      <c r="A4" s="7"/>
      <c r="B4" s="8" t="s">
        <v>224</v>
      </c>
    </row>
    <row r="5" spans="1:2" ht="17" x14ac:dyDescent="0.15">
      <c r="A5" s="118" t="s">
        <v>110</v>
      </c>
      <c r="B5" s="119" t="s">
        <v>111</v>
      </c>
    </row>
    <row r="6" spans="1:2" ht="44.25" customHeight="1" x14ac:dyDescent="0.15">
      <c r="A6" s="116" t="s">
        <v>121</v>
      </c>
      <c r="B6" s="117" t="s">
        <v>112</v>
      </c>
    </row>
    <row r="7" spans="1:2" ht="23.25" customHeight="1" x14ac:dyDescent="0.15">
      <c r="A7" s="120"/>
      <c r="B7" s="121"/>
    </row>
    <row r="8" spans="1:2" ht="23.25" customHeight="1" x14ac:dyDescent="0.15">
      <c r="A8" s="120">
        <v>45644</v>
      </c>
      <c r="B8" s="121" t="s">
        <v>280</v>
      </c>
    </row>
    <row r="9" spans="1:2" x14ac:dyDescent="0.15">
      <c r="A9" s="10">
        <v>45638</v>
      </c>
      <c r="B9" s="3" t="s">
        <v>274</v>
      </c>
    </row>
    <row r="10" spans="1:2" x14ac:dyDescent="0.15">
      <c r="A10" s="10">
        <v>45638</v>
      </c>
      <c r="B10" s="3" t="s">
        <v>264</v>
      </c>
    </row>
    <row r="11" spans="1:2" x14ac:dyDescent="0.15">
      <c r="A11" s="10">
        <v>45637</v>
      </c>
      <c r="B11" s="3" t="s">
        <v>258</v>
      </c>
    </row>
    <row r="12" spans="1:2" ht="19.5" customHeight="1" x14ac:dyDescent="0.15">
      <c r="A12" s="120">
        <v>45636</v>
      </c>
      <c r="B12" s="121" t="s">
        <v>240</v>
      </c>
    </row>
    <row r="13" spans="1:2" ht="18" customHeight="1" x14ac:dyDescent="0.15">
      <c r="A13" s="120">
        <v>45597</v>
      </c>
      <c r="B13" s="121" t="s">
        <v>238</v>
      </c>
    </row>
    <row r="14" spans="1:2" ht="13.5" customHeight="1" x14ac:dyDescent="0.15">
      <c r="A14" s="120">
        <v>45580</v>
      </c>
      <c r="B14" s="121" t="s">
        <v>226</v>
      </c>
    </row>
    <row r="15" spans="1:2" x14ac:dyDescent="0.15">
      <c r="A15" s="13">
        <v>45579</v>
      </c>
      <c r="B15" s="112" t="s">
        <v>225</v>
      </c>
    </row>
    <row r="16" spans="1:2" x14ac:dyDescent="0.15">
      <c r="A16" s="13">
        <v>45568</v>
      </c>
      <c r="B16" s="112" t="s">
        <v>208</v>
      </c>
    </row>
    <row r="17" spans="1:2" x14ac:dyDescent="0.15">
      <c r="A17" s="13">
        <v>45554</v>
      </c>
      <c r="B17" s="112" t="s">
        <v>222</v>
      </c>
    </row>
    <row r="18" spans="1:2" x14ac:dyDescent="0.15">
      <c r="A18" s="13">
        <v>45553</v>
      </c>
      <c r="B18" s="112" t="s">
        <v>203</v>
      </c>
    </row>
    <row r="19" spans="1:2" x14ac:dyDescent="0.15">
      <c r="A19" s="13">
        <v>45553</v>
      </c>
      <c r="B19" s="112" t="s">
        <v>201</v>
      </c>
    </row>
    <row r="20" spans="1:2" x14ac:dyDescent="0.15">
      <c r="A20" s="13">
        <v>45553</v>
      </c>
      <c r="B20" s="112" t="s">
        <v>202</v>
      </c>
    </row>
    <row r="21" spans="1:2" x14ac:dyDescent="0.15">
      <c r="A21" s="13">
        <v>45526</v>
      </c>
      <c r="B21" s="112" t="s">
        <v>200</v>
      </c>
    </row>
    <row r="22" spans="1:2" x14ac:dyDescent="0.15">
      <c r="A22" s="13">
        <v>45526</v>
      </c>
      <c r="B22" s="112" t="s">
        <v>199</v>
      </c>
    </row>
    <row r="23" spans="1:2" x14ac:dyDescent="0.15">
      <c r="A23" s="13">
        <v>45526</v>
      </c>
      <c r="B23" s="112" t="s">
        <v>198</v>
      </c>
    </row>
    <row r="24" spans="1:2" x14ac:dyDescent="0.15">
      <c r="A24" s="13">
        <v>45526</v>
      </c>
      <c r="B24" s="112" t="s">
        <v>180</v>
      </c>
    </row>
    <row r="25" spans="1:2" x14ac:dyDescent="0.2">
      <c r="A25" s="13">
        <v>45519</v>
      </c>
      <c r="B25" s="113" t="s">
        <v>179</v>
      </c>
    </row>
    <row r="26" spans="1:2" x14ac:dyDescent="0.15">
      <c r="A26" s="13">
        <v>45476</v>
      </c>
      <c r="B26" s="112" t="s">
        <v>178</v>
      </c>
    </row>
    <row r="27" spans="1:2" x14ac:dyDescent="0.15">
      <c r="A27" s="13">
        <v>45441</v>
      </c>
      <c r="B27" s="112" t="s">
        <v>181</v>
      </c>
    </row>
    <row r="28" spans="1:2" x14ac:dyDescent="0.15">
      <c r="A28" s="13">
        <v>45243</v>
      </c>
      <c r="B28" s="20" t="s">
        <v>139</v>
      </c>
    </row>
    <row r="29" spans="1:2" x14ac:dyDescent="0.15">
      <c r="A29" s="13">
        <v>45154</v>
      </c>
      <c r="B29" s="20" t="s">
        <v>127</v>
      </c>
    </row>
    <row r="30" spans="1:2" x14ac:dyDescent="0.15">
      <c r="A30" s="13">
        <v>45147</v>
      </c>
      <c r="B30" s="15" t="s">
        <v>126</v>
      </c>
    </row>
    <row r="31" spans="1:2" x14ac:dyDescent="0.15">
      <c r="A31" s="13">
        <v>45147</v>
      </c>
      <c r="B31" s="14" t="s">
        <v>125</v>
      </c>
    </row>
    <row r="32" spans="1:2" x14ac:dyDescent="0.15">
      <c r="A32" s="9">
        <v>45145</v>
      </c>
      <c r="B32" s="3" t="s">
        <v>124</v>
      </c>
    </row>
    <row r="33" spans="1:2" x14ac:dyDescent="0.15">
      <c r="A33" s="9">
        <v>45142</v>
      </c>
      <c r="B33" s="4" t="s">
        <v>123</v>
      </c>
    </row>
    <row r="34" spans="1:2" x14ac:dyDescent="0.15">
      <c r="A34" s="10">
        <v>45128</v>
      </c>
      <c r="B34" s="4" t="s">
        <v>115</v>
      </c>
    </row>
    <row r="35" spans="1:2" x14ac:dyDescent="0.15">
      <c r="A35" s="10">
        <v>45126</v>
      </c>
      <c r="B35" s="3" t="s">
        <v>114</v>
      </c>
    </row>
    <row r="36" spans="1:2" ht="16.5" customHeight="1" x14ac:dyDescent="0.15">
      <c r="A36" s="10">
        <v>45125</v>
      </c>
      <c r="B36" s="3" t="s">
        <v>182</v>
      </c>
    </row>
    <row r="37" spans="1:2" ht="21" customHeight="1" x14ac:dyDescent="0.15">
      <c r="A37" s="10">
        <v>45408</v>
      </c>
      <c r="B37" s="11" t="s">
        <v>183</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42"/>
  <sheetViews>
    <sheetView zoomScale="110" zoomScaleNormal="110" workbookViewId="0">
      <selection activeCell="A34" sqref="A34"/>
    </sheetView>
  </sheetViews>
  <sheetFormatPr baseColWidth="10" defaultColWidth="12.6640625" defaultRowHeight="15" customHeight="1" x14ac:dyDescent="0.2"/>
  <cols>
    <col min="1" max="1" width="63.5" style="148" customWidth="1"/>
    <col min="2" max="2" width="65.83203125" style="147" customWidth="1"/>
    <col min="3" max="3" width="140.33203125" style="147" customWidth="1"/>
    <col min="4" max="20" width="38.6640625" style="148" customWidth="1"/>
    <col min="21" max="16384" width="12.6640625" style="148"/>
  </cols>
  <sheetData>
    <row r="1" spans="1:5" ht="38" x14ac:dyDescent="0.2">
      <c r="A1" s="205" t="s">
        <v>113</v>
      </c>
      <c r="B1" s="199">
        <f>SUM(B42-(B33+B34+B35+B36+B40))</f>
        <v>13</v>
      </c>
      <c r="C1" s="166" t="s">
        <v>84</v>
      </c>
      <c r="D1" s="201"/>
    </row>
    <row r="2" spans="1:5" ht="16" x14ac:dyDescent="0.2">
      <c r="B2" s="148"/>
      <c r="C2" s="148"/>
    </row>
    <row r="3" spans="1:5" ht="18" x14ac:dyDescent="0.2">
      <c r="A3" s="171" t="s">
        <v>245</v>
      </c>
      <c r="B3" s="171" t="s">
        <v>260</v>
      </c>
      <c r="C3" s="148"/>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21" customHeight="1" x14ac:dyDescent="0.2">
      <c r="B12" s="148"/>
      <c r="C12" s="148"/>
    </row>
    <row r="13" spans="1:5" s="147" customFormat="1" ht="18" x14ac:dyDescent="0.2">
      <c r="A13" s="168" t="s">
        <v>261</v>
      </c>
      <c r="B13" s="168" t="s">
        <v>263</v>
      </c>
    </row>
    <row r="14" spans="1:5" ht="409.6" x14ac:dyDescent="0.2">
      <c r="A14" s="149" t="s">
        <v>312</v>
      </c>
      <c r="B14" s="202" t="s">
        <v>313</v>
      </c>
      <c r="C14" s="191"/>
    </row>
    <row r="15" spans="1:5" ht="16" x14ac:dyDescent="0.2">
      <c r="A15" s="149"/>
      <c r="B15" s="203"/>
      <c r="C15" s="202"/>
      <c r="D15" s="191"/>
    </row>
    <row r="16" spans="1:5" ht="19" x14ac:dyDescent="0.2">
      <c r="A16" s="206" t="s">
        <v>3</v>
      </c>
      <c r="B16" s="169" t="s">
        <v>289</v>
      </c>
      <c r="C16" s="179" t="s">
        <v>5</v>
      </c>
      <c r="D16" s="179" t="s">
        <v>205</v>
      </c>
      <c r="E16" s="191"/>
    </row>
    <row r="17" spans="1:5" ht="51" x14ac:dyDescent="0.2">
      <c r="A17" s="192" t="s">
        <v>86</v>
      </c>
      <c r="B17" s="196" t="s">
        <v>85</v>
      </c>
      <c r="C17" s="154"/>
      <c r="D17" s="154"/>
      <c r="E17" s="191"/>
    </row>
    <row r="18" spans="1:5" ht="51" x14ac:dyDescent="0.2">
      <c r="A18" s="192" t="s">
        <v>87</v>
      </c>
      <c r="B18" s="196" t="s">
        <v>85</v>
      </c>
      <c r="C18" s="154"/>
      <c r="D18" s="154"/>
      <c r="E18" s="191"/>
    </row>
    <row r="19" spans="1:5" ht="51" x14ac:dyDescent="0.2">
      <c r="A19" s="204" t="s">
        <v>338</v>
      </c>
      <c r="B19" s="196" t="s">
        <v>85</v>
      </c>
      <c r="C19" s="154"/>
      <c r="D19" s="154"/>
      <c r="E19" s="191"/>
    </row>
    <row r="20" spans="1:5" ht="51" x14ac:dyDescent="0.2">
      <c r="A20" s="192" t="s">
        <v>339</v>
      </c>
      <c r="B20" s="196" t="s">
        <v>85</v>
      </c>
      <c r="C20" s="154"/>
      <c r="D20" s="154"/>
      <c r="E20" s="191"/>
    </row>
    <row r="21" spans="1:5" ht="51" x14ac:dyDescent="0.2">
      <c r="A21" s="204" t="s">
        <v>88</v>
      </c>
      <c r="B21" s="196" t="s">
        <v>85</v>
      </c>
      <c r="C21" s="154"/>
      <c r="D21" s="154"/>
      <c r="E21" s="191"/>
    </row>
    <row r="22" spans="1:5" ht="17" x14ac:dyDescent="0.2">
      <c r="A22" s="204" t="s">
        <v>90</v>
      </c>
      <c r="B22" s="196" t="s">
        <v>89</v>
      </c>
      <c r="C22" s="154"/>
      <c r="D22" s="154"/>
      <c r="E22" s="191"/>
    </row>
    <row r="23" spans="1:5" ht="17" x14ac:dyDescent="0.2">
      <c r="A23" s="204" t="s">
        <v>91</v>
      </c>
      <c r="B23" s="196" t="s">
        <v>89</v>
      </c>
      <c r="C23" s="154"/>
      <c r="D23" s="154"/>
      <c r="E23" s="191"/>
    </row>
    <row r="24" spans="1:5" ht="17" x14ac:dyDescent="0.2">
      <c r="A24" s="204" t="s">
        <v>92</v>
      </c>
      <c r="B24" s="196" t="s">
        <v>89</v>
      </c>
      <c r="C24" s="154"/>
      <c r="D24" s="154"/>
      <c r="E24" s="191"/>
    </row>
    <row r="25" spans="1:5" ht="17" x14ac:dyDescent="0.2">
      <c r="A25" s="204" t="s">
        <v>93</v>
      </c>
      <c r="B25" s="196" t="s">
        <v>89</v>
      </c>
      <c r="C25" s="154"/>
      <c r="D25" s="154"/>
      <c r="E25" s="191"/>
    </row>
    <row r="26" spans="1:5" ht="51" x14ac:dyDescent="0.2">
      <c r="A26" s="204" t="s">
        <v>95</v>
      </c>
      <c r="B26" s="196" t="s">
        <v>94</v>
      </c>
      <c r="C26" s="154"/>
      <c r="D26" s="154"/>
      <c r="E26" s="191"/>
    </row>
    <row r="27" spans="1:5" ht="17" x14ac:dyDescent="0.2">
      <c r="A27" s="204" t="s">
        <v>96</v>
      </c>
      <c r="B27" s="196" t="s">
        <v>94</v>
      </c>
      <c r="C27" s="154"/>
      <c r="D27" s="154"/>
      <c r="E27" s="191"/>
    </row>
    <row r="28" spans="1:5" ht="35" customHeight="1" x14ac:dyDescent="0.2">
      <c r="A28" s="204" t="s">
        <v>340</v>
      </c>
      <c r="B28" s="196" t="s">
        <v>94</v>
      </c>
      <c r="C28" s="154"/>
      <c r="D28" s="154"/>
      <c r="E28" s="191"/>
    </row>
    <row r="29" spans="1:5" ht="17" x14ac:dyDescent="0.2">
      <c r="A29" s="204" t="s">
        <v>97</v>
      </c>
      <c r="B29" s="196" t="s">
        <v>94</v>
      </c>
      <c r="C29" s="154"/>
      <c r="D29" s="154"/>
      <c r="E29" s="191"/>
    </row>
    <row r="30" spans="1:5" s="147" customFormat="1" ht="34" customHeight="1" x14ac:dyDescent="0.2">
      <c r="A30" s="154" t="s">
        <v>186</v>
      </c>
      <c r="B30" s="177" t="s">
        <v>185</v>
      </c>
      <c r="C30" s="154"/>
      <c r="D30" s="154"/>
      <c r="E30" s="158"/>
    </row>
    <row r="31" spans="1:5" ht="15" customHeight="1" x14ac:dyDescent="0.2">
      <c r="A31" s="204"/>
      <c r="B31" s="154"/>
      <c r="C31" s="154"/>
      <c r="D31" s="154"/>
    </row>
    <row r="32" spans="1:5" ht="19" x14ac:dyDescent="0.2">
      <c r="A32" s="178" t="s">
        <v>290</v>
      </c>
      <c r="B32" s="179" t="s">
        <v>252</v>
      </c>
      <c r="C32" s="157" t="s">
        <v>297</v>
      </c>
    </row>
    <row r="33" spans="1:3" ht="15" customHeight="1" x14ac:dyDescent="0.2">
      <c r="A33" s="162" t="s">
        <v>148</v>
      </c>
      <c r="B33" s="200">
        <f>COUNTIF($C$16:$C$31,'Status Levels'!C3)</f>
        <v>0</v>
      </c>
      <c r="C33" s="164">
        <f t="shared" ref="C33:C37" si="0">IF($B$41=0,0,B33/$B$41)</f>
        <v>0</v>
      </c>
    </row>
    <row r="34" spans="1:3" ht="15" customHeight="1" x14ac:dyDescent="0.2">
      <c r="A34" s="162" t="s">
        <v>291</v>
      </c>
      <c r="B34" s="200">
        <f>COUNTIF($C$16:$C$31,'Status Levels'!C4)</f>
        <v>0</v>
      </c>
      <c r="C34" s="164">
        <f t="shared" si="0"/>
        <v>0</v>
      </c>
    </row>
    <row r="35" spans="1:3" ht="15" customHeight="1" x14ac:dyDescent="0.2">
      <c r="A35" s="162" t="s">
        <v>151</v>
      </c>
      <c r="B35" s="200">
        <f>COUNTIF($C$16:$C$31,'Status Levels'!C5)</f>
        <v>0</v>
      </c>
      <c r="C35" s="164">
        <f t="shared" si="0"/>
        <v>0</v>
      </c>
    </row>
    <row r="36" spans="1:3" ht="15" customHeight="1" x14ac:dyDescent="0.2">
      <c r="A36" s="162" t="s">
        <v>292</v>
      </c>
      <c r="B36" s="200">
        <f>COUNTIF($C$16:$C$31,'Status Levels'!C6)</f>
        <v>0</v>
      </c>
      <c r="C36" s="164">
        <f t="shared" si="0"/>
        <v>0</v>
      </c>
    </row>
    <row r="37" spans="1:3" ht="15" customHeight="1" x14ac:dyDescent="0.2">
      <c r="A37" s="162" t="s">
        <v>296</v>
      </c>
      <c r="B37" s="163">
        <f>SUM(B33:B36)</f>
        <v>0</v>
      </c>
      <c r="C37" s="164">
        <f t="shared" si="0"/>
        <v>0</v>
      </c>
    </row>
    <row r="38" spans="1:3" ht="15" customHeight="1" x14ac:dyDescent="0.2">
      <c r="A38" s="180"/>
      <c r="B38" s="180"/>
      <c r="C38" s="180"/>
    </row>
    <row r="39" spans="1:3" ht="18" x14ac:dyDescent="0.2">
      <c r="A39" s="181" t="s">
        <v>293</v>
      </c>
      <c r="B39" s="181" t="s">
        <v>294</v>
      </c>
      <c r="C39" s="181" t="s">
        <v>295</v>
      </c>
    </row>
    <row r="40" spans="1:3" ht="15" customHeight="1" x14ac:dyDescent="0.2">
      <c r="A40" s="165" t="s">
        <v>204</v>
      </c>
      <c r="B40" s="200">
        <f>COUNTIF($C$16:$C$31,'Status Levels'!C2)</f>
        <v>0</v>
      </c>
      <c r="C40" s="164">
        <f>B40/$B$42</f>
        <v>0</v>
      </c>
    </row>
    <row r="41" spans="1:3" ht="15" customHeight="1" x14ac:dyDescent="0.2">
      <c r="A41" s="165" t="s">
        <v>298</v>
      </c>
      <c r="B41" s="159">
        <f>B42-B40</f>
        <v>13</v>
      </c>
      <c r="C41" s="182">
        <f>B41/B42</f>
        <v>1</v>
      </c>
    </row>
    <row r="42" spans="1:3" ht="15" customHeight="1" x14ac:dyDescent="0.2">
      <c r="A42" s="165" t="s">
        <v>184</v>
      </c>
      <c r="B42" s="159">
        <v>13</v>
      </c>
      <c r="C42" s="182">
        <f>B42/B42</f>
        <v>1</v>
      </c>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33" id="{0A33E29D-9ADB-4062-9552-45D1A4E4D3FC}">
            <xm:f>$C16:$C30='Status Levels'!$C$6</xm:f>
            <x14:dxf>
              <fill>
                <patternFill>
                  <bgColor rgb="FFFF99FF"/>
                </patternFill>
              </fill>
            </x14:dxf>
          </x14:cfRule>
          <x14:cfRule type="expression" priority="1736" id="{0E4058FD-0861-42BC-BC8A-2CF4C7294CF0}">
            <xm:f>$C16:$C30='Status Levels'!$C$3</xm:f>
            <x14:dxf>
              <fill>
                <patternFill>
                  <bgColor theme="5" tint="0.59996337778862885"/>
                </patternFill>
              </fill>
            </x14:dxf>
          </x14:cfRule>
          <x14:cfRule type="expression" priority="1735" id="{A438F3B7-4B21-41ED-871D-19815C6AD746}">
            <xm:f>$C16:$C30='Status Levels'!$C$4</xm:f>
            <x14:dxf>
              <fill>
                <patternFill>
                  <bgColor theme="6" tint="0.59996337778862885"/>
                </patternFill>
              </fill>
            </x14:dxf>
          </x14:cfRule>
          <x14:cfRule type="expression" priority="1734" id="{EE3C16C5-73A8-4FA4-AD24-5B64D9A01CB2}">
            <xm:f>$C16:$C30='Status Levels'!$C$5</xm:f>
            <x14:dxf>
              <fill>
                <patternFill>
                  <bgColor theme="7" tint="0.59996337778862885"/>
                </patternFill>
              </fill>
            </x14:dxf>
          </x14:cfRule>
          <x14:cfRule type="expression" priority="1737" id="{0543063A-1779-47E4-8C4A-ECF4DE2CC172}">
            <xm:f>$C16:$C30='Status Levels'!$C$2</xm:f>
            <x14:dxf>
              <fill>
                <patternFill>
                  <bgColor theme="4" tint="0.59996337778862885"/>
                </patternFill>
              </fill>
            </x14:dxf>
          </x14:cfRule>
          <xm:sqref>C16:D28</xm:sqref>
        </x14:conditionalFormatting>
        <x14:conditionalFormatting xmlns:xm="http://schemas.microsoft.com/office/excel/2006/main">
          <x14:cfRule type="expression" priority="1261" id="{0543063A-1779-47E4-8C4A-ECF4DE2CC172}">
            <xm:f>$C29:$C42='Status Levels'!$C$2</xm:f>
            <x14:dxf>
              <fill>
                <patternFill>
                  <bgColor theme="4" tint="0.59996337778862885"/>
                </patternFill>
              </fill>
            </x14:dxf>
          </x14:cfRule>
          <x14:cfRule type="expression" priority="1260" id="{0E4058FD-0861-42BC-BC8A-2CF4C7294CF0}">
            <xm:f>$C29:$C42='Status Levels'!$C$3</xm:f>
            <x14:dxf>
              <fill>
                <patternFill>
                  <bgColor theme="5" tint="0.59996337778862885"/>
                </patternFill>
              </fill>
            </x14:dxf>
          </x14:cfRule>
          <x14:cfRule type="expression" priority="1259" id="{A438F3B7-4B21-41ED-871D-19815C6AD746}">
            <xm:f>$C29:$C42='Status Levels'!$C$4</xm:f>
            <x14:dxf>
              <fill>
                <patternFill>
                  <bgColor theme="6" tint="0.59996337778862885"/>
                </patternFill>
              </fill>
            </x14:dxf>
          </x14:cfRule>
          <x14:cfRule type="expression" priority="1258" id="{EE3C16C5-73A8-4FA4-AD24-5B64D9A01CB2}">
            <xm:f>$C29:$C42='Status Levels'!$C$5</xm:f>
            <x14:dxf>
              <fill>
                <patternFill>
                  <bgColor theme="7" tint="0.59996337778862885"/>
                </patternFill>
              </fill>
            </x14:dxf>
          </x14:cfRule>
          <x14:cfRule type="expression" priority="1257" id="{0A33E29D-9ADB-4062-9552-45D1A4E4D3FC}">
            <xm:f>$C29:$C42='Status Levels'!$C$6</xm:f>
            <x14:dxf>
              <fill>
                <patternFill>
                  <bgColor rgb="FFFF99FF"/>
                </patternFill>
              </fill>
            </x14:dxf>
          </x14:cfRule>
          <xm:sqref>C29:D30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Levels'!$C$2:$C$6</xm:f>
          </x14:formula1>
          <xm:sqref>C17:C30</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46"/>
  <sheetViews>
    <sheetView topLeftCell="A26" zoomScale="110" zoomScaleNormal="110" workbookViewId="0">
      <selection activeCell="A38" sqref="A38"/>
    </sheetView>
  </sheetViews>
  <sheetFormatPr baseColWidth="10" defaultColWidth="12.6640625" defaultRowHeight="15" customHeight="1" x14ac:dyDescent="0.2"/>
  <cols>
    <col min="1" max="1" width="76.5" style="148" customWidth="1"/>
    <col min="2" max="2" width="65.83203125" style="147" customWidth="1"/>
    <col min="3" max="3" width="112.5" style="147" customWidth="1"/>
    <col min="4" max="4" width="44" style="148" customWidth="1"/>
    <col min="5" max="16384" width="12.6640625" style="148"/>
  </cols>
  <sheetData>
    <row r="1" spans="1:4" ht="19" x14ac:dyDescent="0.2">
      <c r="A1" s="199" t="s">
        <v>113</v>
      </c>
      <c r="B1" s="210">
        <f>SUM(B46-(B37+B38+B39+B40+B44))</f>
        <v>18</v>
      </c>
      <c r="C1" s="166" t="s">
        <v>98</v>
      </c>
    </row>
    <row r="2" spans="1:4" ht="16" x14ac:dyDescent="0.2">
      <c r="B2" s="148"/>
      <c r="C2" s="148"/>
    </row>
    <row r="3" spans="1:4" ht="18" x14ac:dyDescent="0.2">
      <c r="A3" s="171" t="s">
        <v>246</v>
      </c>
      <c r="B3" s="171" t="s">
        <v>260</v>
      </c>
      <c r="C3" s="148"/>
    </row>
    <row r="4" spans="1:4" ht="18" customHeight="1" x14ac:dyDescent="0.2">
      <c r="A4" s="147" t="s">
        <v>230</v>
      </c>
      <c r="C4" s="148"/>
    </row>
    <row r="5" spans="1:4" ht="18" customHeight="1" x14ac:dyDescent="0.2">
      <c r="A5" s="148" t="s">
        <v>231</v>
      </c>
      <c r="C5" s="148"/>
    </row>
    <row r="6" spans="1:4" ht="18" customHeight="1" x14ac:dyDescent="0.2">
      <c r="A6" s="148" t="s">
        <v>232</v>
      </c>
      <c r="C6" s="148"/>
    </row>
    <row r="7" spans="1:4" ht="18" customHeight="1" x14ac:dyDescent="0.2">
      <c r="A7" s="148" t="s">
        <v>233</v>
      </c>
      <c r="C7" s="148"/>
    </row>
    <row r="8" spans="1:4" ht="18" customHeight="1" x14ac:dyDescent="0.2">
      <c r="A8" s="147" t="s">
        <v>234</v>
      </c>
      <c r="C8" s="148"/>
    </row>
    <row r="9" spans="1:4" ht="18" customHeight="1" x14ac:dyDescent="0.2">
      <c r="A9" s="148" t="s">
        <v>235</v>
      </c>
      <c r="C9" s="148"/>
    </row>
    <row r="10" spans="1:4" ht="18" customHeight="1" x14ac:dyDescent="0.2">
      <c r="A10" s="147" t="s">
        <v>236</v>
      </c>
      <c r="C10" s="148"/>
    </row>
    <row r="11" spans="1:4" ht="18" customHeight="1" x14ac:dyDescent="0.2">
      <c r="A11" s="147" t="s">
        <v>237</v>
      </c>
      <c r="C11" s="148"/>
    </row>
    <row r="12" spans="1:4" ht="18" customHeight="1" x14ac:dyDescent="0.2">
      <c r="B12" s="148"/>
      <c r="C12" s="148"/>
    </row>
    <row r="13" spans="1:4" s="147" customFormat="1" ht="18" x14ac:dyDescent="0.2">
      <c r="A13" s="168" t="s">
        <v>261</v>
      </c>
      <c r="B13" s="168" t="s">
        <v>263</v>
      </c>
    </row>
    <row r="14" spans="1:4" ht="323" x14ac:dyDescent="0.2">
      <c r="A14" s="192" t="s">
        <v>247</v>
      </c>
      <c r="B14" s="150" t="s">
        <v>314</v>
      </c>
      <c r="C14" s="148"/>
    </row>
    <row r="15" spans="1:4" ht="16" x14ac:dyDescent="0.2">
      <c r="A15" s="192"/>
      <c r="B15" s="175"/>
      <c r="C15" s="150"/>
    </row>
    <row r="16" spans="1:4" ht="19" x14ac:dyDescent="0.2">
      <c r="A16" s="169" t="s">
        <v>3</v>
      </c>
      <c r="B16" s="169" t="s">
        <v>289</v>
      </c>
      <c r="C16" s="169" t="s">
        <v>5</v>
      </c>
      <c r="D16" s="169" t="s">
        <v>228</v>
      </c>
    </row>
    <row r="17" spans="1:4" ht="34" x14ac:dyDescent="0.2">
      <c r="A17" s="207" t="s">
        <v>341</v>
      </c>
      <c r="B17" s="177" t="s">
        <v>248</v>
      </c>
      <c r="C17" s="154"/>
      <c r="D17" s="154"/>
    </row>
    <row r="18" spans="1:4" ht="17" x14ac:dyDescent="0.2">
      <c r="A18" s="208" t="s">
        <v>342</v>
      </c>
      <c r="B18" s="177" t="s">
        <v>248</v>
      </c>
      <c r="C18" s="154"/>
      <c r="D18" s="154"/>
    </row>
    <row r="19" spans="1:4" ht="34" x14ac:dyDescent="0.2">
      <c r="A19" s="208" t="s">
        <v>345</v>
      </c>
      <c r="B19" s="211" t="s">
        <v>101</v>
      </c>
      <c r="C19" s="154"/>
      <c r="D19" s="154"/>
    </row>
    <row r="20" spans="1:4" ht="34" x14ac:dyDescent="0.2">
      <c r="A20" s="209" t="s">
        <v>344</v>
      </c>
      <c r="B20" s="211" t="s">
        <v>101</v>
      </c>
      <c r="C20" s="154"/>
      <c r="D20" s="154"/>
    </row>
    <row r="21" spans="1:4" ht="34" x14ac:dyDescent="0.2">
      <c r="A21" s="209" t="s">
        <v>343</v>
      </c>
      <c r="B21" s="211" t="s">
        <v>101</v>
      </c>
      <c r="C21" s="154"/>
      <c r="D21" s="154"/>
    </row>
    <row r="22" spans="1:4" ht="17" x14ac:dyDescent="0.2">
      <c r="A22" s="207" t="s">
        <v>346</v>
      </c>
      <c r="B22" s="211" t="s">
        <v>102</v>
      </c>
      <c r="C22" s="154"/>
      <c r="D22" s="154"/>
    </row>
    <row r="23" spans="1:4" ht="17" x14ac:dyDescent="0.2">
      <c r="A23" s="208" t="s">
        <v>116</v>
      </c>
      <c r="B23" s="211" t="s">
        <v>102</v>
      </c>
      <c r="C23" s="154"/>
      <c r="D23" s="154"/>
    </row>
    <row r="24" spans="1:4" ht="17" x14ac:dyDescent="0.2">
      <c r="A24" s="208" t="s">
        <v>117</v>
      </c>
      <c r="B24" s="211" t="s">
        <v>102</v>
      </c>
      <c r="C24" s="154"/>
      <c r="D24" s="154"/>
    </row>
    <row r="25" spans="1:4" ht="34" x14ac:dyDescent="0.2">
      <c r="A25" s="207" t="s">
        <v>348</v>
      </c>
      <c r="B25" s="211" t="s">
        <v>347</v>
      </c>
      <c r="C25" s="154"/>
      <c r="D25" s="154"/>
    </row>
    <row r="26" spans="1:4" ht="34" x14ac:dyDescent="0.2">
      <c r="A26" s="208" t="s">
        <v>349</v>
      </c>
      <c r="B26" s="211" t="s">
        <v>347</v>
      </c>
      <c r="C26" s="154"/>
      <c r="D26" s="154"/>
    </row>
    <row r="27" spans="1:4" ht="17" x14ac:dyDescent="0.2">
      <c r="A27" s="208" t="s">
        <v>118</v>
      </c>
      <c r="B27" s="211" t="s">
        <v>347</v>
      </c>
      <c r="C27" s="154"/>
      <c r="D27" s="154"/>
    </row>
    <row r="28" spans="1:4" ht="17" x14ac:dyDescent="0.2">
      <c r="A28" s="208" t="s">
        <v>119</v>
      </c>
      <c r="B28" s="211" t="s">
        <v>347</v>
      </c>
      <c r="C28" s="154"/>
      <c r="D28" s="154"/>
    </row>
    <row r="29" spans="1:4" ht="17" x14ac:dyDescent="0.2">
      <c r="A29" s="208" t="s">
        <v>120</v>
      </c>
      <c r="B29" s="211" t="s">
        <v>347</v>
      </c>
      <c r="C29" s="154"/>
      <c r="D29" s="154"/>
    </row>
    <row r="30" spans="1:4" ht="17" x14ac:dyDescent="0.2">
      <c r="A30" s="207" t="s">
        <v>350</v>
      </c>
      <c r="B30" s="212" t="s">
        <v>104</v>
      </c>
      <c r="C30" s="154"/>
      <c r="D30" s="154"/>
    </row>
    <row r="31" spans="1:4" ht="17" x14ac:dyDescent="0.2">
      <c r="A31" s="208" t="s">
        <v>351</v>
      </c>
      <c r="B31" s="212" t="s">
        <v>104</v>
      </c>
      <c r="C31" s="154"/>
      <c r="D31" s="154"/>
    </row>
    <row r="32" spans="1:4" ht="17" x14ac:dyDescent="0.2">
      <c r="A32" s="208" t="s">
        <v>352</v>
      </c>
      <c r="B32" s="212" t="s">
        <v>104</v>
      </c>
      <c r="C32" s="154"/>
      <c r="D32" s="154"/>
    </row>
    <row r="33" spans="1:4" ht="34" x14ac:dyDescent="0.2">
      <c r="A33" s="208" t="s">
        <v>353</v>
      </c>
      <c r="B33" s="212" t="s">
        <v>104</v>
      </c>
      <c r="C33" s="154"/>
      <c r="D33" s="154"/>
    </row>
    <row r="34" spans="1:4" s="147" customFormat="1" ht="34" customHeight="1" x14ac:dyDescent="0.2">
      <c r="A34" s="154" t="s">
        <v>186</v>
      </c>
      <c r="B34" s="177" t="s">
        <v>185</v>
      </c>
      <c r="C34" s="154"/>
      <c r="D34" s="154"/>
    </row>
    <row r="36" spans="1:4" ht="19" x14ac:dyDescent="0.2">
      <c r="A36" s="178" t="s">
        <v>290</v>
      </c>
      <c r="B36" s="179" t="s">
        <v>252</v>
      </c>
      <c r="C36" s="157" t="s">
        <v>297</v>
      </c>
    </row>
    <row r="37" spans="1:4" ht="15" customHeight="1" x14ac:dyDescent="0.2">
      <c r="A37" s="162" t="s">
        <v>148</v>
      </c>
      <c r="B37" s="163">
        <f>COUNTIF($C$16:$C$34,'Status Levels'!C3)</f>
        <v>0</v>
      </c>
      <c r="C37" s="164">
        <f t="shared" ref="C37:C41" si="0">IF($B$45=0,0,B37/$B$45)</f>
        <v>0</v>
      </c>
    </row>
    <row r="38" spans="1:4" ht="15" customHeight="1" x14ac:dyDescent="0.2">
      <c r="A38" s="162" t="s">
        <v>291</v>
      </c>
      <c r="B38" s="163">
        <f>COUNTIF($C$16:$C$34,'Status Levels'!C4)</f>
        <v>0</v>
      </c>
      <c r="C38" s="164">
        <f t="shared" si="0"/>
        <v>0</v>
      </c>
    </row>
    <row r="39" spans="1:4" ht="15" customHeight="1" x14ac:dyDescent="0.2">
      <c r="A39" s="162" t="s">
        <v>151</v>
      </c>
      <c r="B39" s="163">
        <f>COUNTIF($C$16:$C$34,'Status Levels'!C5)</f>
        <v>0</v>
      </c>
      <c r="C39" s="164">
        <f t="shared" si="0"/>
        <v>0</v>
      </c>
    </row>
    <row r="40" spans="1:4" ht="15" customHeight="1" x14ac:dyDescent="0.2">
      <c r="A40" s="162" t="s">
        <v>292</v>
      </c>
      <c r="B40" s="163">
        <f>COUNTIF($C$16:$C$34,'Status Levels'!C6)</f>
        <v>0</v>
      </c>
      <c r="C40" s="164">
        <f t="shared" si="0"/>
        <v>0</v>
      </c>
    </row>
    <row r="41" spans="1:4" ht="15" customHeight="1" x14ac:dyDescent="0.2">
      <c r="A41" s="162" t="s">
        <v>296</v>
      </c>
      <c r="B41" s="163">
        <f>SUM(B37:B40)</f>
        <v>0</v>
      </c>
      <c r="C41" s="164">
        <f t="shared" si="0"/>
        <v>0</v>
      </c>
    </row>
    <row r="42" spans="1:4" ht="15" customHeight="1" x14ac:dyDescent="0.2">
      <c r="A42" s="180"/>
      <c r="B42" s="180"/>
      <c r="C42" s="180"/>
    </row>
    <row r="43" spans="1:4" ht="18" x14ac:dyDescent="0.2">
      <c r="A43" s="181" t="s">
        <v>293</v>
      </c>
      <c r="B43" s="181" t="s">
        <v>294</v>
      </c>
      <c r="C43" s="181" t="s">
        <v>295</v>
      </c>
    </row>
    <row r="44" spans="1:4" ht="15" customHeight="1" x14ac:dyDescent="0.2">
      <c r="A44" s="165" t="s">
        <v>204</v>
      </c>
      <c r="B44" s="163">
        <f>COUNTIF($C$16:$C$34,'Status Levels'!C2)</f>
        <v>0</v>
      </c>
      <c r="C44" s="164">
        <f>B44/$B$46</f>
        <v>0</v>
      </c>
    </row>
    <row r="45" spans="1:4" ht="15" customHeight="1" x14ac:dyDescent="0.2">
      <c r="A45" s="165" t="s">
        <v>298</v>
      </c>
      <c r="B45" s="159">
        <f>B46-B44</f>
        <v>18</v>
      </c>
      <c r="C45" s="182">
        <f>B45/B46</f>
        <v>1</v>
      </c>
    </row>
    <row r="46" spans="1:4" ht="15" customHeight="1" x14ac:dyDescent="0.2">
      <c r="A46" s="165" t="s">
        <v>184</v>
      </c>
      <c r="B46" s="159">
        <v>18</v>
      </c>
      <c r="C46" s="182">
        <f>B46/B46</f>
        <v>1</v>
      </c>
    </row>
  </sheetData>
  <phoneticPr fontId="51" type="noConversion"/>
  <pageMargins left="0.7" right="0.7" top="0.75" bottom="0.75" header="0" footer="0"/>
  <pageSetup orientation="landscape"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423" id="{C92DEAC5-BCB5-4BED-A372-2C77B286ACEA}">
            <xm:f>$C16:$C34='Status Levels'!$C$6</xm:f>
            <x14:dxf>
              <fill>
                <patternFill>
                  <bgColor rgb="FFFF99FF"/>
                </patternFill>
              </fill>
            </x14:dxf>
          </x14:cfRule>
          <x14:cfRule type="expression" priority="1424" id="{B18A1042-D96C-4BB1-AEC3-4E25DFF7AAF2}">
            <xm:f>$C16:$C34='Status Levels'!$C$5</xm:f>
            <x14:dxf>
              <fill>
                <patternFill>
                  <bgColor theme="7" tint="0.59996337778862885"/>
                </patternFill>
              </fill>
            </x14:dxf>
          </x14:cfRule>
          <x14:cfRule type="expression" priority="1425" id="{33E20379-DD02-43E8-9980-EF5ED15CD8FA}">
            <xm:f>$C16:$C34='Status Levels'!$C$4</xm:f>
            <x14:dxf>
              <fill>
                <patternFill>
                  <bgColor theme="6" tint="0.59996337778862885"/>
                </patternFill>
              </fill>
            </x14:dxf>
          </x14:cfRule>
          <x14:cfRule type="expression" priority="1426" id="{0817865A-D444-458B-9BEE-8829951C11FF}">
            <xm:f>$C16:$C34='Status Levels'!$C$3</xm:f>
            <x14:dxf>
              <fill>
                <patternFill>
                  <bgColor theme="5" tint="0.59996337778862885"/>
                </patternFill>
              </fill>
            </x14:dxf>
          </x14:cfRule>
          <x14:cfRule type="expression" priority="1427" id="{C7D0DCC3-CE3B-4A53-A769-ABB531D40B12}">
            <xm:f>$C16:$C34='Status Levels'!$C$2</xm:f>
            <x14:dxf>
              <fill>
                <patternFill>
                  <bgColor theme="4" tint="0.59996337778862885"/>
                </patternFill>
              </fill>
            </x14:dxf>
          </x14:cfRule>
          <xm:sqref>C16:D34</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Levels'!$C$2:$C$6</xm:f>
          </x14:formula1>
          <xm:sqref>C17:C34</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E45"/>
  <sheetViews>
    <sheetView topLeftCell="A14" zoomScale="120" zoomScaleNormal="120" workbookViewId="0">
      <selection activeCell="A36" sqref="A36:XFD36"/>
    </sheetView>
  </sheetViews>
  <sheetFormatPr baseColWidth="10" defaultColWidth="12.6640625" defaultRowHeight="15" customHeight="1" x14ac:dyDescent="0.2"/>
  <cols>
    <col min="1" max="1" width="72.5" style="161" customWidth="1"/>
    <col min="2" max="2" width="65.83203125" style="147" customWidth="1"/>
    <col min="3" max="3" width="134.1640625" style="147" customWidth="1"/>
    <col min="4" max="23" width="38.6640625" style="147" customWidth="1"/>
    <col min="24" max="16384" width="12.6640625" style="147"/>
  </cols>
  <sheetData>
    <row r="1" spans="1:4" ht="19" x14ac:dyDescent="0.2">
      <c r="A1" s="166" t="s">
        <v>113</v>
      </c>
      <c r="B1" s="166">
        <f>SUM(B45-(B36+B37+B38+B39+B43))</f>
        <v>31</v>
      </c>
      <c r="C1" s="167" t="s">
        <v>65</v>
      </c>
      <c r="D1" s="153"/>
    </row>
    <row r="2" spans="1:4" ht="16" x14ac:dyDescent="0.2">
      <c r="A2" s="148"/>
      <c r="B2" s="148"/>
      <c r="C2" s="113"/>
      <c r="D2" s="146"/>
    </row>
    <row r="3" spans="1:4" ht="18" x14ac:dyDescent="0.2">
      <c r="A3" s="171" t="s">
        <v>242</v>
      </c>
      <c r="B3" s="171" t="s">
        <v>260</v>
      </c>
      <c r="C3" s="148"/>
    </row>
    <row r="4" spans="1:4" ht="16" x14ac:dyDescent="0.2">
      <c r="A4" s="147" t="s">
        <v>230</v>
      </c>
      <c r="C4" s="148"/>
    </row>
    <row r="5" spans="1:4" ht="16" x14ac:dyDescent="0.2">
      <c r="A5" s="148" t="s">
        <v>231</v>
      </c>
      <c r="C5" s="148"/>
    </row>
    <row r="6" spans="1:4" ht="16" x14ac:dyDescent="0.2">
      <c r="A6" s="148" t="s">
        <v>232</v>
      </c>
      <c r="C6" s="148"/>
    </row>
    <row r="7" spans="1:4" ht="16" x14ac:dyDescent="0.2">
      <c r="A7" s="148" t="s">
        <v>233</v>
      </c>
      <c r="C7" s="148"/>
    </row>
    <row r="8" spans="1:4" ht="16" x14ac:dyDescent="0.2">
      <c r="A8" s="147" t="s">
        <v>234</v>
      </c>
      <c r="C8" s="148"/>
    </row>
    <row r="9" spans="1:4" ht="16" x14ac:dyDescent="0.2">
      <c r="A9" s="148" t="s">
        <v>235</v>
      </c>
      <c r="C9" s="148"/>
    </row>
    <row r="10" spans="1:4" ht="16" x14ac:dyDescent="0.2">
      <c r="A10" s="147" t="s">
        <v>236</v>
      </c>
      <c r="C10" s="148"/>
    </row>
    <row r="11" spans="1:4" ht="16" x14ac:dyDescent="0.2">
      <c r="A11" s="147" t="s">
        <v>237</v>
      </c>
      <c r="C11" s="148"/>
    </row>
    <row r="12" spans="1:4" s="148" customFormat="1" ht="20.25" customHeight="1" x14ac:dyDescent="0.2"/>
    <row r="13" spans="1:4" ht="18" x14ac:dyDescent="0.2">
      <c r="A13" s="168" t="s">
        <v>261</v>
      </c>
      <c r="B13" s="168" t="s">
        <v>263</v>
      </c>
    </row>
    <row r="14" spans="1:4" ht="409.5" customHeight="1" x14ac:dyDescent="0.2">
      <c r="A14" s="149" t="s">
        <v>303</v>
      </c>
      <c r="B14" s="150" t="s">
        <v>304</v>
      </c>
      <c r="C14" s="151"/>
    </row>
    <row r="15" spans="1:4" ht="16" x14ac:dyDescent="0.2">
      <c r="A15" s="149"/>
      <c r="B15" s="152"/>
      <c r="C15" s="150"/>
      <c r="D15" s="151"/>
    </row>
    <row r="16" spans="1:4" ht="19" x14ac:dyDescent="0.2">
      <c r="A16" s="170" t="s">
        <v>3</v>
      </c>
      <c r="B16" s="169" t="s">
        <v>289</v>
      </c>
      <c r="C16" s="169" t="s">
        <v>5</v>
      </c>
      <c r="D16" s="169" t="s">
        <v>228</v>
      </c>
    </row>
    <row r="17" spans="1:5" ht="34" x14ac:dyDescent="0.2">
      <c r="A17" s="154" t="s">
        <v>323</v>
      </c>
      <c r="B17" s="177" t="s">
        <v>66</v>
      </c>
      <c r="C17" s="154"/>
      <c r="D17" s="154"/>
      <c r="E17" s="151"/>
    </row>
    <row r="18" spans="1:5" ht="34" x14ac:dyDescent="0.2">
      <c r="A18" s="154" t="s">
        <v>67</v>
      </c>
      <c r="B18" s="177" t="s">
        <v>66</v>
      </c>
      <c r="C18" s="154"/>
      <c r="D18" s="154"/>
      <c r="E18" s="151"/>
    </row>
    <row r="19" spans="1:5" ht="34" x14ac:dyDescent="0.2">
      <c r="A19" s="154" t="s">
        <v>317</v>
      </c>
      <c r="B19" s="177" t="s">
        <v>66</v>
      </c>
      <c r="C19" s="154"/>
      <c r="D19" s="154"/>
      <c r="E19" s="151"/>
    </row>
    <row r="20" spans="1:5" ht="17" x14ac:dyDescent="0.2">
      <c r="A20" s="154" t="s">
        <v>318</v>
      </c>
      <c r="B20" s="177" t="s">
        <v>66</v>
      </c>
      <c r="C20" s="154"/>
      <c r="D20" s="154"/>
      <c r="E20" s="151"/>
    </row>
    <row r="21" spans="1:5" ht="34" x14ac:dyDescent="0.2">
      <c r="A21" s="154" t="s">
        <v>319</v>
      </c>
      <c r="B21" s="177" t="s">
        <v>66</v>
      </c>
      <c r="C21" s="154"/>
      <c r="D21" s="154"/>
      <c r="E21" s="151"/>
    </row>
    <row r="22" spans="1:5" ht="17" x14ac:dyDescent="0.2">
      <c r="A22" s="154" t="s">
        <v>320</v>
      </c>
      <c r="B22" s="177" t="s">
        <v>68</v>
      </c>
      <c r="C22" s="154"/>
      <c r="D22" s="154"/>
      <c r="E22" s="151"/>
    </row>
    <row r="23" spans="1:5" ht="17" x14ac:dyDescent="0.2">
      <c r="A23" s="154" t="s">
        <v>69</v>
      </c>
      <c r="B23" s="177" t="s">
        <v>68</v>
      </c>
      <c r="C23" s="154"/>
      <c r="D23" s="154"/>
      <c r="E23" s="151"/>
    </row>
    <row r="24" spans="1:5" ht="17" x14ac:dyDescent="0.2">
      <c r="A24" s="154" t="s">
        <v>70</v>
      </c>
      <c r="B24" s="177" t="s">
        <v>68</v>
      </c>
      <c r="C24" s="154"/>
      <c r="D24" s="154"/>
      <c r="E24" s="151"/>
    </row>
    <row r="25" spans="1:5" ht="34" x14ac:dyDescent="0.2">
      <c r="A25" s="154" t="s">
        <v>321</v>
      </c>
      <c r="B25" s="177" t="s">
        <v>68</v>
      </c>
      <c r="C25" s="154"/>
      <c r="D25" s="154"/>
      <c r="E25" s="151"/>
    </row>
    <row r="26" spans="1:5" ht="17" x14ac:dyDescent="0.2">
      <c r="A26" s="154" t="s">
        <v>71</v>
      </c>
      <c r="B26" s="177" t="s">
        <v>68</v>
      </c>
      <c r="C26" s="154"/>
      <c r="D26" s="154"/>
      <c r="E26" s="151"/>
    </row>
    <row r="27" spans="1:5" ht="17" x14ac:dyDescent="0.2">
      <c r="A27" s="154" t="s">
        <v>325</v>
      </c>
      <c r="B27" s="177" t="s">
        <v>68</v>
      </c>
      <c r="C27" s="154"/>
      <c r="D27" s="154"/>
      <c r="E27" s="151"/>
    </row>
    <row r="28" spans="1:5" ht="17" x14ac:dyDescent="0.2">
      <c r="A28" s="154" t="s">
        <v>361</v>
      </c>
      <c r="B28" s="177" t="s">
        <v>68</v>
      </c>
      <c r="C28" s="154"/>
      <c r="D28" s="154"/>
      <c r="E28" s="151"/>
    </row>
    <row r="29" spans="1:5" ht="17" x14ac:dyDescent="0.2">
      <c r="A29" s="154" t="s">
        <v>322</v>
      </c>
      <c r="B29" s="177" t="s">
        <v>68</v>
      </c>
      <c r="C29" s="154"/>
      <c r="D29" s="154"/>
      <c r="E29" s="151"/>
    </row>
    <row r="30" spans="1:5" ht="34" x14ac:dyDescent="0.2">
      <c r="A30" s="154" t="s">
        <v>305</v>
      </c>
      <c r="B30" s="177" t="s">
        <v>72</v>
      </c>
      <c r="C30" s="154"/>
      <c r="D30" s="154"/>
      <c r="E30" s="151"/>
    </row>
    <row r="31" spans="1:5" ht="34" x14ac:dyDescent="0.2">
      <c r="A31" s="154" t="s">
        <v>73</v>
      </c>
      <c r="B31" s="177" t="s">
        <v>72</v>
      </c>
      <c r="C31" s="154"/>
      <c r="D31" s="154"/>
      <c r="E31" s="151"/>
    </row>
    <row r="32" spans="1:5" ht="17" x14ac:dyDescent="0.2">
      <c r="A32" s="154" t="s">
        <v>324</v>
      </c>
      <c r="B32" s="177" t="s">
        <v>72</v>
      </c>
      <c r="C32" s="154"/>
      <c r="D32" s="154"/>
      <c r="E32" s="151"/>
    </row>
    <row r="33" spans="1:5" ht="37" customHeight="1" x14ac:dyDescent="0.2">
      <c r="A33" s="154" t="s">
        <v>186</v>
      </c>
      <c r="B33" s="177" t="s">
        <v>185</v>
      </c>
      <c r="C33" s="154"/>
      <c r="D33" s="154"/>
      <c r="E33" s="158"/>
    </row>
    <row r="34" spans="1:5" ht="16" x14ac:dyDescent="0.2"/>
    <row r="35" spans="1:5" ht="19" x14ac:dyDescent="0.2">
      <c r="A35" s="172" t="s">
        <v>290</v>
      </c>
      <c r="B35" s="156" t="s">
        <v>252</v>
      </c>
      <c r="C35" s="157" t="s">
        <v>297</v>
      </c>
    </row>
    <row r="36" spans="1:5" ht="15" customHeight="1" x14ac:dyDescent="0.2">
      <c r="A36" s="162" t="s">
        <v>148</v>
      </c>
      <c r="B36" s="163">
        <f>COUNTIF($C$16:$C$33,'Status Levels'!C3)</f>
        <v>0</v>
      </c>
      <c r="C36" s="164">
        <f t="shared" ref="C36:C39" si="0">IF($B$44=0,0,B36/$B$44)</f>
        <v>0</v>
      </c>
    </row>
    <row r="37" spans="1:5" ht="15" customHeight="1" x14ac:dyDescent="0.2">
      <c r="A37" s="162" t="s">
        <v>291</v>
      </c>
      <c r="B37" s="163">
        <f>COUNTIF($C$16:$C$33,'Status Levels'!C4)</f>
        <v>0</v>
      </c>
      <c r="C37" s="164">
        <f t="shared" si="0"/>
        <v>0</v>
      </c>
    </row>
    <row r="38" spans="1:5" ht="15" customHeight="1" x14ac:dyDescent="0.2">
      <c r="A38" s="162" t="s">
        <v>151</v>
      </c>
      <c r="B38" s="163">
        <f>COUNTIF($C$16:$C$33,'Status Levels'!C5)</f>
        <v>0</v>
      </c>
      <c r="C38" s="164">
        <f t="shared" si="0"/>
        <v>0</v>
      </c>
    </row>
    <row r="39" spans="1:5" ht="15" customHeight="1" x14ac:dyDescent="0.2">
      <c r="A39" s="162" t="s">
        <v>292</v>
      </c>
      <c r="B39" s="163">
        <f>COUNTIF($C$16:$C$33,'Status Levels'!C6)</f>
        <v>0</v>
      </c>
      <c r="C39" s="164">
        <f t="shared" si="0"/>
        <v>0</v>
      </c>
    </row>
    <row r="40" spans="1:5" ht="15" customHeight="1" x14ac:dyDescent="0.2">
      <c r="A40" s="162" t="s">
        <v>296</v>
      </c>
      <c r="B40" s="163">
        <f>SUM(B36:B39)</f>
        <v>0</v>
      </c>
      <c r="C40" s="164">
        <f>IF($B$44=0,0,B40/$B$44)</f>
        <v>0</v>
      </c>
    </row>
    <row r="41" spans="1:5" ht="15" customHeight="1" x14ac:dyDescent="0.2">
      <c r="A41" s="148"/>
      <c r="B41" s="148"/>
      <c r="C41" s="148"/>
    </row>
    <row r="42" spans="1:5" ht="18" x14ac:dyDescent="0.2">
      <c r="A42" s="173" t="s">
        <v>293</v>
      </c>
      <c r="B42" s="173" t="s">
        <v>294</v>
      </c>
      <c r="C42" s="173" t="s">
        <v>295</v>
      </c>
    </row>
    <row r="43" spans="1:5" ht="15" customHeight="1" x14ac:dyDescent="0.2">
      <c r="A43" s="158" t="s">
        <v>204</v>
      </c>
      <c r="B43" s="163">
        <f>COUNTIF($C$16:$C$33,'Status Levels'!C2)</f>
        <v>0</v>
      </c>
      <c r="C43" s="164">
        <f>B43/$B$45</f>
        <v>0</v>
      </c>
    </row>
    <row r="44" spans="1:5" ht="15" customHeight="1" x14ac:dyDescent="0.2">
      <c r="A44" s="158" t="s">
        <v>298</v>
      </c>
      <c r="B44" s="159">
        <f>B45-B43</f>
        <v>31</v>
      </c>
      <c r="C44" s="160">
        <f>B44/B45</f>
        <v>1</v>
      </c>
    </row>
    <row r="45" spans="1:5" ht="15" customHeight="1" x14ac:dyDescent="0.2">
      <c r="A45" s="165" t="s">
        <v>184</v>
      </c>
      <c r="B45" s="159">
        <v>31</v>
      </c>
      <c r="C45" s="160">
        <f>B45/B45</f>
        <v>1</v>
      </c>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682" id="{37152A7A-7C62-4E1B-8FAD-97B8549059B9}">
            <xm:f>$C16:$C33='Status Levels'!$C$2</xm:f>
            <x14:dxf>
              <fill>
                <patternFill>
                  <bgColor theme="4" tint="0.59996337778862885"/>
                </patternFill>
              </fill>
            </x14:dxf>
          </x14:cfRule>
          <x14:cfRule type="expression" priority="1681" id="{4536A784-3387-4FFF-B2E6-FE2721294B18}">
            <xm:f>$C16:$C33='Status Levels'!$C$3</xm:f>
            <x14:dxf>
              <fill>
                <patternFill>
                  <bgColor theme="5" tint="0.59996337778862885"/>
                </patternFill>
              </fill>
            </x14:dxf>
          </x14:cfRule>
          <x14:cfRule type="expression" priority="1680" id="{03F3D13D-F7C7-44EB-855C-FD5A6EF106EF}">
            <xm:f>$C16:$C33='Status Levels'!$C$4</xm:f>
            <x14:dxf>
              <fill>
                <patternFill>
                  <bgColor theme="6" tint="0.59996337778862885"/>
                </patternFill>
              </fill>
            </x14:dxf>
          </x14:cfRule>
          <x14:cfRule type="expression" priority="1679" id="{00A7906C-8E2E-4850-96DC-B21473CE3B7C}">
            <xm:f>$C16:$C33='Status Levels'!$C$5</xm:f>
            <x14:dxf>
              <fill>
                <patternFill>
                  <bgColor theme="7" tint="0.59996337778862885"/>
                </patternFill>
              </fill>
            </x14:dxf>
          </x14:cfRule>
          <x14:cfRule type="expression" priority="1678" id="{25F85EDC-FF72-44A7-B6C2-EF4092EC32F0}">
            <xm:f>$C16:$C33='Status Levels'!$C$6</xm:f>
            <x14:dxf>
              <fill>
                <patternFill>
                  <bgColor rgb="FFFF99FF"/>
                </patternFill>
              </fill>
            </x14:dxf>
          </x14:cfRule>
          <xm:sqref>C16:D29</xm:sqref>
        </x14:conditionalFormatting>
        <x14:conditionalFormatting xmlns:xm="http://schemas.microsoft.com/office/excel/2006/main">
          <x14:cfRule type="expression" priority="1673" id="{25F85EDC-FF72-44A7-B6C2-EF4092EC32F0}">
            <xm:f>$C30:$C51='Status Levels'!$C$6</xm:f>
            <x14:dxf>
              <fill>
                <patternFill>
                  <bgColor rgb="FFFF99FF"/>
                </patternFill>
              </fill>
            </x14:dxf>
          </x14:cfRule>
          <x14:cfRule type="expression" priority="1676" id="{4536A784-3387-4FFF-B2E6-FE2721294B18}">
            <xm:f>$C30:$C51='Status Levels'!$C$3</xm:f>
            <x14:dxf>
              <fill>
                <patternFill>
                  <bgColor theme="5" tint="0.59996337778862885"/>
                </patternFill>
              </fill>
            </x14:dxf>
          </x14:cfRule>
          <x14:cfRule type="expression" priority="1677" id="{37152A7A-7C62-4E1B-8FAD-97B8549059B9}">
            <xm:f>$C30:$C51='Status Levels'!$C$2</xm:f>
            <x14:dxf>
              <fill>
                <patternFill>
                  <bgColor theme="4" tint="0.59996337778862885"/>
                </patternFill>
              </fill>
            </x14:dxf>
          </x14:cfRule>
          <x14:cfRule type="expression" priority="1675" id="{03F3D13D-F7C7-44EB-855C-FD5A6EF106EF}">
            <xm:f>$C30:$C51='Status Levels'!$C$4</xm:f>
            <x14:dxf>
              <fill>
                <patternFill>
                  <bgColor theme="6" tint="0.59996337778862885"/>
                </patternFill>
              </fill>
            </x14:dxf>
          </x14:cfRule>
          <x14:cfRule type="expression" priority="1674" id="{00A7906C-8E2E-4850-96DC-B21473CE3B7C}">
            <xm:f>$C30:$C51='Status Levels'!$C$5</xm:f>
            <x14:dxf>
              <fill>
                <patternFill>
                  <bgColor theme="7" tint="0.59996337778862885"/>
                </patternFill>
              </fill>
            </x14:dxf>
          </x14:cfRule>
          <xm:sqref>C30:D31</xm:sqref>
        </x14:conditionalFormatting>
        <x14:conditionalFormatting xmlns:xm="http://schemas.microsoft.com/office/excel/2006/main">
          <x14:cfRule type="expression" priority="1668" id="{25F85EDC-FF72-44A7-B6C2-EF4092EC32F0}">
            <xm:f>$C32:$C54='Status Levels'!$C$6</xm:f>
            <x14:dxf>
              <fill>
                <patternFill>
                  <bgColor rgb="FFFF99FF"/>
                </patternFill>
              </fill>
            </x14:dxf>
          </x14:cfRule>
          <x14:cfRule type="expression" priority="1672" id="{37152A7A-7C62-4E1B-8FAD-97B8549059B9}">
            <xm:f>$C32:$C54='Status Levels'!$C$2</xm:f>
            <x14:dxf>
              <fill>
                <patternFill>
                  <bgColor theme="4" tint="0.59996337778862885"/>
                </patternFill>
              </fill>
            </x14:dxf>
          </x14:cfRule>
          <x14:cfRule type="expression" priority="1671" id="{4536A784-3387-4FFF-B2E6-FE2721294B18}">
            <xm:f>$C32:$C54='Status Levels'!$C$3</xm:f>
            <x14:dxf>
              <fill>
                <patternFill>
                  <bgColor theme="5" tint="0.59996337778862885"/>
                </patternFill>
              </fill>
            </x14:dxf>
          </x14:cfRule>
          <x14:cfRule type="expression" priority="1669" id="{00A7906C-8E2E-4850-96DC-B21473CE3B7C}">
            <xm:f>$C32:$C54='Status Levels'!$C$5</xm:f>
            <x14:dxf>
              <fill>
                <patternFill>
                  <bgColor theme="7" tint="0.59996337778862885"/>
                </patternFill>
              </fill>
            </x14:dxf>
          </x14:cfRule>
          <x14:cfRule type="expression" priority="1670" id="{03F3D13D-F7C7-44EB-855C-FD5A6EF106EF}">
            <xm:f>$C32:$C54='Status Levels'!$C$4</xm:f>
            <x14:dxf>
              <fill>
                <patternFill>
                  <bgColor theme="6" tint="0.59996337778862885"/>
                </patternFill>
              </fill>
            </x14:dxf>
          </x14:cfRule>
          <xm:sqref>C32:D32</xm:sqref>
        </x14:conditionalFormatting>
        <x14:conditionalFormatting xmlns:xm="http://schemas.microsoft.com/office/excel/2006/main">
          <x14:cfRule type="expression" priority="1060" id="{37152A7A-7C62-4E1B-8FAD-97B8549059B9}">
            <xm:f>$C33:$C64='Status Levels'!$C$2</xm:f>
            <x14:dxf>
              <fill>
                <patternFill>
                  <bgColor theme="4" tint="0.59996337778862885"/>
                </patternFill>
              </fill>
            </x14:dxf>
          </x14:cfRule>
          <x14:cfRule type="expression" priority="1059" id="{4536A784-3387-4FFF-B2E6-FE2721294B18}">
            <xm:f>$C33:$C64='Status Levels'!$C$3</xm:f>
            <x14:dxf>
              <fill>
                <patternFill>
                  <bgColor theme="5" tint="0.59996337778862885"/>
                </patternFill>
              </fill>
            </x14:dxf>
          </x14:cfRule>
          <x14:cfRule type="expression" priority="1058" id="{03F3D13D-F7C7-44EB-855C-FD5A6EF106EF}">
            <xm:f>$C33:$C64='Status Levels'!$C$4</xm:f>
            <x14:dxf>
              <fill>
                <patternFill>
                  <bgColor theme="6" tint="0.59996337778862885"/>
                </patternFill>
              </fill>
            </x14:dxf>
          </x14:cfRule>
          <x14:cfRule type="expression" priority="1057" id="{00A7906C-8E2E-4850-96DC-B21473CE3B7C}">
            <xm:f>$C33:$C64='Status Levels'!$C$5</xm:f>
            <x14:dxf>
              <fill>
                <patternFill>
                  <bgColor theme="7" tint="0.59996337778862885"/>
                </patternFill>
              </fill>
            </x14:dxf>
          </x14:cfRule>
          <x14:cfRule type="expression" priority="1056" id="{25F85EDC-FF72-44A7-B6C2-EF4092EC32F0}">
            <xm:f>$C33:$C64='Status Levels'!$C$6</xm:f>
            <x14:dxf>
              <fill>
                <patternFill>
                  <bgColor rgb="FFFF99FF"/>
                </patternFill>
              </fill>
            </x14:dxf>
          </x14:cfRule>
          <xm:sqref>C33:D33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Levels'!$C$2:$C$6</xm:f>
          </x14:formula1>
          <xm:sqref>C17:C33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C7"/>
  <sheetViews>
    <sheetView zoomScale="115" zoomScaleNormal="115" workbookViewId="0">
      <selection activeCell="A2" sqref="A2"/>
    </sheetView>
  </sheetViews>
  <sheetFormatPr baseColWidth="10" defaultColWidth="8.83203125" defaultRowHeight="13" x14ac:dyDescent="0.15"/>
  <cols>
    <col min="1" max="1" width="21.5" customWidth="1"/>
    <col min="2" max="2" width="18.6640625" customWidth="1"/>
    <col min="3" max="3" width="13.5" customWidth="1"/>
  </cols>
  <sheetData>
    <row r="1" spans="1:3" ht="18" x14ac:dyDescent="0.2">
      <c r="A1" s="141" t="s">
        <v>299</v>
      </c>
      <c r="B1" s="141" t="s">
        <v>300</v>
      </c>
      <c r="C1" s="140" t="s">
        <v>301</v>
      </c>
    </row>
    <row r="2" spans="1:3" ht="18" x14ac:dyDescent="0.2">
      <c r="A2" s="134">
        <v>0</v>
      </c>
      <c r="B2" s="135" t="s">
        <v>135</v>
      </c>
      <c r="C2" s="27" t="s">
        <v>253</v>
      </c>
    </row>
    <row r="3" spans="1:3" ht="18" x14ac:dyDescent="0.2">
      <c r="A3" s="136">
        <v>1</v>
      </c>
      <c r="B3" s="137" t="s">
        <v>148</v>
      </c>
      <c r="C3" s="144" t="s">
        <v>254</v>
      </c>
    </row>
    <row r="4" spans="1:3" ht="18" x14ac:dyDescent="0.2">
      <c r="A4" s="134">
        <v>2</v>
      </c>
      <c r="B4" s="135" t="s">
        <v>291</v>
      </c>
      <c r="C4" s="145" t="s">
        <v>255</v>
      </c>
    </row>
    <row r="5" spans="1:3" ht="18" x14ac:dyDescent="0.2">
      <c r="A5" s="136">
        <v>3</v>
      </c>
      <c r="B5" s="137" t="s">
        <v>151</v>
      </c>
      <c r="C5" s="143" t="s">
        <v>256</v>
      </c>
    </row>
    <row r="6" spans="1:3" ht="18" x14ac:dyDescent="0.2">
      <c r="A6" s="138">
        <v>4</v>
      </c>
      <c r="B6" s="139" t="s">
        <v>150</v>
      </c>
      <c r="C6" s="142" t="s">
        <v>257</v>
      </c>
    </row>
    <row r="7" spans="1:3" x14ac:dyDescent="0.15">
      <c r="A7" t="s">
        <v>278</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baseColWidth="10" defaultColWidth="12.6640625" defaultRowHeight="15" customHeight="1" x14ac:dyDescent="0.15"/>
  <cols>
    <col min="1" max="6" width="12.6640625" customWidth="1"/>
  </cols>
  <sheetData>
    <row r="2" spans="1:1" ht="15.75" customHeight="1" x14ac:dyDescent="0.15">
      <c r="A2" s="1" t="s">
        <v>12</v>
      </c>
    </row>
    <row r="3" spans="1:1" ht="15.75" customHeight="1" x14ac:dyDescent="0.15">
      <c r="A3" s="1" t="s">
        <v>99</v>
      </c>
    </row>
    <row r="4" spans="1:1" ht="15.75" customHeight="1" x14ac:dyDescent="0.15">
      <c r="A4" s="1" t="s">
        <v>100</v>
      </c>
    </row>
    <row r="5" spans="1:1" ht="15.75" customHeight="1" x14ac:dyDescent="0.15">
      <c r="A5" s="1" t="s">
        <v>103</v>
      </c>
    </row>
    <row r="6" spans="1:1" ht="15.75" customHeight="1" x14ac:dyDescent="0.15">
      <c r="A6" s="1" t="s">
        <v>122</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baseColWidth="10" defaultColWidth="10.83203125" defaultRowHeight="13" x14ac:dyDescent="0.15"/>
  <cols>
    <col min="1" max="1" width="18" style="12" customWidth="1"/>
    <col min="2" max="2" width="15.1640625" style="12" customWidth="1"/>
    <col min="3" max="3" width="17.1640625" style="12" customWidth="1"/>
    <col min="4" max="4" width="15.5" style="12" customWidth="1"/>
    <col min="5" max="5" width="18" style="12" customWidth="1"/>
    <col min="6" max="6" width="17.83203125" style="12" customWidth="1"/>
    <col min="7" max="7" width="19" style="12" customWidth="1"/>
    <col min="8" max="8" width="16.33203125" style="12" customWidth="1"/>
    <col min="9" max="9" width="16.1640625" style="12" customWidth="1"/>
    <col min="10" max="10" width="10.83203125" style="12"/>
    <col min="11" max="11" width="4.6640625" style="12" customWidth="1"/>
    <col min="12" max="16384" width="10.83203125" style="12"/>
  </cols>
  <sheetData>
    <row r="1" spans="1:9" x14ac:dyDescent="0.15">
      <c r="A1" s="12" t="s">
        <v>137</v>
      </c>
    </row>
    <row r="3" spans="1:9" x14ac:dyDescent="0.15">
      <c r="A3" s="18" t="s">
        <v>136</v>
      </c>
      <c r="B3" s="18" t="s">
        <v>135</v>
      </c>
      <c r="C3" s="18" t="s">
        <v>134</v>
      </c>
      <c r="D3" s="18" t="s">
        <v>133</v>
      </c>
      <c r="E3" s="18" t="s">
        <v>132</v>
      </c>
      <c r="F3" s="19" t="s">
        <v>131</v>
      </c>
      <c r="G3" s="19" t="s">
        <v>143</v>
      </c>
      <c r="H3" s="18" t="s">
        <v>144</v>
      </c>
    </row>
    <row r="4" spans="1:9" x14ac:dyDescent="0.15">
      <c r="A4" s="21" t="s">
        <v>130</v>
      </c>
      <c r="B4" s="17"/>
      <c r="C4" s="24">
        <v>0.25</v>
      </c>
      <c r="D4" s="24">
        <v>0.25</v>
      </c>
      <c r="E4" s="24">
        <v>0.33333333333333331</v>
      </c>
      <c r="F4" s="23">
        <v>0.16666666666666666</v>
      </c>
      <c r="G4" s="23">
        <f>SUM(B4:F4)</f>
        <v>0.99999999999999989</v>
      </c>
      <c r="H4" s="30">
        <v>36</v>
      </c>
    </row>
    <row r="5" spans="1:9" x14ac:dyDescent="0.15">
      <c r="A5" s="25" t="s">
        <v>129</v>
      </c>
      <c r="B5" s="17"/>
      <c r="C5" s="24">
        <v>0.21</v>
      </c>
      <c r="D5" s="24">
        <v>0.36</v>
      </c>
      <c r="E5" s="24">
        <v>0.28999999999999998</v>
      </c>
      <c r="F5" s="23">
        <v>0.14000000000000001</v>
      </c>
      <c r="G5" s="23">
        <f>SUM(B5:F5)</f>
        <v>0.99999999999999989</v>
      </c>
      <c r="H5" s="30">
        <v>14</v>
      </c>
    </row>
    <row r="6" spans="1:9" x14ac:dyDescent="0.15">
      <c r="A6" s="21" t="s">
        <v>65</v>
      </c>
      <c r="B6" s="17"/>
      <c r="C6" s="24">
        <v>0.24</v>
      </c>
      <c r="D6" s="24">
        <v>0.26</v>
      </c>
      <c r="E6" s="24">
        <v>0.31</v>
      </c>
      <c r="F6" s="23">
        <v>0.19</v>
      </c>
      <c r="G6" s="23">
        <f t="shared" ref="G6:G10" si="0">SUM(B6:F6)</f>
        <v>1</v>
      </c>
      <c r="H6" s="30">
        <v>31</v>
      </c>
    </row>
    <row r="7" spans="1:9" x14ac:dyDescent="0.15">
      <c r="A7" s="25" t="s">
        <v>128</v>
      </c>
      <c r="B7" s="24">
        <v>0.11</v>
      </c>
      <c r="C7" s="24">
        <v>0.15</v>
      </c>
      <c r="D7" s="24">
        <v>0.25</v>
      </c>
      <c r="E7" s="24">
        <v>0.28000000000000003</v>
      </c>
      <c r="F7" s="23">
        <v>0.21</v>
      </c>
      <c r="G7" s="23">
        <f>SUM(B7:F7)</f>
        <v>1</v>
      </c>
      <c r="H7" s="30">
        <v>25</v>
      </c>
    </row>
    <row r="8" spans="1:9" x14ac:dyDescent="0.15">
      <c r="A8" s="21" t="s">
        <v>84</v>
      </c>
      <c r="B8" s="24">
        <v>0.16</v>
      </c>
      <c r="C8" s="24">
        <v>0.22</v>
      </c>
      <c r="D8" s="24">
        <v>0.21</v>
      </c>
      <c r="E8" s="24">
        <v>0.23</v>
      </c>
      <c r="F8" s="23">
        <v>0.18</v>
      </c>
      <c r="G8" s="23">
        <f>SUM(B8:F8)</f>
        <v>1</v>
      </c>
      <c r="H8" s="30">
        <v>12</v>
      </c>
    </row>
    <row r="9" spans="1:9" x14ac:dyDescent="0.15">
      <c r="A9" s="25" t="s">
        <v>98</v>
      </c>
      <c r="B9" s="17"/>
      <c r="C9" s="24">
        <v>0.24</v>
      </c>
      <c r="D9" s="24">
        <v>0.26</v>
      </c>
      <c r="E9" s="24">
        <v>0.31</v>
      </c>
      <c r="F9" s="23">
        <v>0.19</v>
      </c>
      <c r="G9" s="23">
        <f t="shared" ref="G9" si="1">SUM(B9:F9)</f>
        <v>1</v>
      </c>
      <c r="H9" s="30">
        <v>17</v>
      </c>
    </row>
    <row r="10" spans="1:9" x14ac:dyDescent="0.15">
      <c r="A10" s="22" t="s">
        <v>105</v>
      </c>
      <c r="B10" s="16"/>
      <c r="C10" s="24">
        <v>0.21</v>
      </c>
      <c r="D10" s="24">
        <v>0.36</v>
      </c>
      <c r="E10" s="24">
        <v>0.28999999999999998</v>
      </c>
      <c r="F10" s="23">
        <v>0.14000000000000001</v>
      </c>
      <c r="G10" s="23">
        <f t="shared" si="0"/>
        <v>0.99999999999999989</v>
      </c>
      <c r="H10" s="30">
        <v>14</v>
      </c>
    </row>
    <row r="11" spans="1:9" ht="16" x14ac:dyDescent="0.2">
      <c r="H11" s="29">
        <f>SUM(H4:H10)</f>
        <v>149</v>
      </c>
      <c r="I11" s="28" t="s">
        <v>146</v>
      </c>
    </row>
    <row r="13" spans="1:9" x14ac:dyDescent="0.15">
      <c r="A13" s="27" t="s">
        <v>145</v>
      </c>
      <c r="B13" s="32">
        <f>SUM(B4:B10)/7</f>
        <v>3.8571428571428576E-2</v>
      </c>
      <c r="C13" s="32">
        <f t="shared" ref="C13:G13" si="2">SUM(C4:C10)/7</f>
        <v>0.21714285714285714</v>
      </c>
      <c r="D13" s="32">
        <f t="shared" si="2"/>
        <v>0.27857142857142858</v>
      </c>
      <c r="E13" s="32">
        <f t="shared" si="2"/>
        <v>0.29190476190476194</v>
      </c>
      <c r="F13" s="32">
        <f t="shared" si="2"/>
        <v>0.17380952380952383</v>
      </c>
      <c r="G13" s="33">
        <f t="shared" si="2"/>
        <v>1</v>
      </c>
    </row>
    <row r="19" spans="1:6" x14ac:dyDescent="0.15">
      <c r="A19" s="18" t="s">
        <v>136</v>
      </c>
      <c r="B19" s="18" t="s">
        <v>135</v>
      </c>
      <c r="C19" s="18" t="s">
        <v>134</v>
      </c>
      <c r="D19" s="18" t="s">
        <v>133</v>
      </c>
      <c r="E19" s="18" t="s">
        <v>132</v>
      </c>
      <c r="F19" s="19" t="s">
        <v>131</v>
      </c>
    </row>
    <row r="20" spans="1:6" x14ac:dyDescent="0.15">
      <c r="B20" s="26">
        <v>0.04</v>
      </c>
      <c r="C20" s="26">
        <v>0.22</v>
      </c>
      <c r="D20" s="26">
        <v>0.28000000000000003</v>
      </c>
      <c r="E20" s="26">
        <v>0.28999999999999998</v>
      </c>
      <c r="F20" s="26">
        <v>0.17</v>
      </c>
    </row>
    <row r="40" spans="1:2" x14ac:dyDescent="0.15">
      <c r="A40" s="27" t="s">
        <v>136</v>
      </c>
      <c r="B40" s="27" t="s">
        <v>147</v>
      </c>
    </row>
    <row r="41" spans="1:2" x14ac:dyDescent="0.15">
      <c r="A41" s="12" t="s">
        <v>130</v>
      </c>
      <c r="B41" s="12">
        <v>17</v>
      </c>
    </row>
    <row r="42" spans="1:2" x14ac:dyDescent="0.15">
      <c r="A42" s="12" t="s">
        <v>129</v>
      </c>
      <c r="B42" s="12">
        <v>14</v>
      </c>
    </row>
    <row r="43" spans="1:2" x14ac:dyDescent="0.15">
      <c r="A43" s="12" t="s">
        <v>65</v>
      </c>
      <c r="B43" s="12">
        <v>19</v>
      </c>
    </row>
    <row r="44" spans="1:2" x14ac:dyDescent="0.15">
      <c r="A44" s="12" t="s">
        <v>128</v>
      </c>
      <c r="B44" s="12">
        <v>21</v>
      </c>
    </row>
    <row r="45" spans="1:2" x14ac:dyDescent="0.15">
      <c r="A45" s="12" t="s">
        <v>84</v>
      </c>
      <c r="B45" s="12">
        <v>18</v>
      </c>
    </row>
    <row r="46" spans="1:2" x14ac:dyDescent="0.15">
      <c r="A46" s="12" t="s">
        <v>98</v>
      </c>
      <c r="B46" s="12">
        <v>19</v>
      </c>
    </row>
    <row r="47" spans="1:2" x14ac:dyDescent="0.15">
      <c r="A47" s="12" t="s">
        <v>105</v>
      </c>
      <c r="B47" s="12">
        <v>14</v>
      </c>
    </row>
    <row r="52" spans="1:6" x14ac:dyDescent="0.15">
      <c r="A52" s="18" t="s">
        <v>136</v>
      </c>
      <c r="B52" s="18" t="s">
        <v>135</v>
      </c>
      <c r="C52" s="18" t="s">
        <v>134</v>
      </c>
      <c r="D52" s="18" t="s">
        <v>133</v>
      </c>
      <c r="E52" s="18" t="s">
        <v>132</v>
      </c>
      <c r="F52" s="19" t="s">
        <v>131</v>
      </c>
    </row>
    <row r="53" spans="1:6" x14ac:dyDescent="0.15">
      <c r="A53" s="21" t="s">
        <v>130</v>
      </c>
      <c r="B53" s="17"/>
      <c r="C53" s="17">
        <v>25</v>
      </c>
      <c r="D53" s="17">
        <v>25</v>
      </c>
      <c r="E53" s="17">
        <v>33</v>
      </c>
      <c r="F53" s="31">
        <v>17</v>
      </c>
    </row>
    <row r="54" spans="1:6" x14ac:dyDescent="0.15">
      <c r="A54" s="25" t="s">
        <v>129</v>
      </c>
      <c r="B54" s="17"/>
      <c r="C54" s="17">
        <v>21</v>
      </c>
      <c r="D54" s="17">
        <v>36</v>
      </c>
      <c r="E54" s="17">
        <v>29</v>
      </c>
      <c r="F54" s="31">
        <v>14</v>
      </c>
    </row>
    <row r="55" spans="1:6" x14ac:dyDescent="0.15">
      <c r="A55" s="21" t="s">
        <v>65</v>
      </c>
      <c r="B55" s="17"/>
      <c r="C55" s="17">
        <v>24</v>
      </c>
      <c r="D55" s="17">
        <v>26</v>
      </c>
      <c r="E55" s="17">
        <v>31</v>
      </c>
      <c r="F55" s="31">
        <v>19</v>
      </c>
    </row>
    <row r="56" spans="1:6" x14ac:dyDescent="0.15">
      <c r="A56" s="25" t="s">
        <v>128</v>
      </c>
      <c r="B56" s="17">
        <v>11</v>
      </c>
      <c r="C56" s="17">
        <v>15</v>
      </c>
      <c r="D56" s="17">
        <v>25</v>
      </c>
      <c r="E56" s="17">
        <v>28</v>
      </c>
      <c r="F56" s="31">
        <v>21</v>
      </c>
    </row>
    <row r="57" spans="1:6" x14ac:dyDescent="0.15">
      <c r="A57" s="21" t="s">
        <v>84</v>
      </c>
      <c r="B57" s="17">
        <v>16</v>
      </c>
      <c r="C57" s="17">
        <v>22</v>
      </c>
      <c r="D57" s="17">
        <v>21</v>
      </c>
      <c r="E57" s="17">
        <v>23</v>
      </c>
      <c r="F57" s="31">
        <v>18</v>
      </c>
    </row>
    <row r="58" spans="1:6" x14ac:dyDescent="0.15">
      <c r="A58" s="25" t="s">
        <v>98</v>
      </c>
      <c r="B58" s="17"/>
      <c r="C58" s="17">
        <v>24</v>
      </c>
      <c r="D58" s="17">
        <v>26</v>
      </c>
      <c r="E58" s="17">
        <v>31</v>
      </c>
      <c r="F58" s="31">
        <v>19</v>
      </c>
    </row>
    <row r="59" spans="1:6" x14ac:dyDescent="0.15">
      <c r="A59" s="22" t="s">
        <v>105</v>
      </c>
      <c r="B59" s="16"/>
      <c r="C59" s="17">
        <v>21</v>
      </c>
      <c r="D59" s="17">
        <v>36</v>
      </c>
      <c r="E59" s="17">
        <v>29</v>
      </c>
      <c r="F59" s="31">
        <v>14</v>
      </c>
    </row>
    <row r="72" spans="1:2" ht="17" x14ac:dyDescent="0.15">
      <c r="A72" s="96" t="s">
        <v>171</v>
      </c>
      <c r="B72" s="97" t="s">
        <v>169</v>
      </c>
    </row>
    <row r="73" spans="1:2" ht="16" x14ac:dyDescent="0.15">
      <c r="A73" s="98" t="s">
        <v>153</v>
      </c>
      <c r="B73" s="99">
        <v>3</v>
      </c>
    </row>
    <row r="74" spans="1:2" ht="16" x14ac:dyDescent="0.15">
      <c r="A74" s="98" t="s">
        <v>154</v>
      </c>
      <c r="B74" s="101">
        <v>11</v>
      </c>
    </row>
    <row r="75" spans="1:2" ht="16" x14ac:dyDescent="0.15">
      <c r="A75" s="98" t="s">
        <v>155</v>
      </c>
      <c r="B75" s="101">
        <v>11</v>
      </c>
    </row>
    <row r="76" spans="1:2" ht="16" x14ac:dyDescent="0.15">
      <c r="A76" s="98" t="s">
        <v>156</v>
      </c>
      <c r="B76" s="101">
        <v>11</v>
      </c>
    </row>
    <row r="83" spans="4:5" ht="51" x14ac:dyDescent="0.15">
      <c r="D83" s="96" t="s">
        <v>172</v>
      </c>
      <c r="E83" s="102" t="s">
        <v>142</v>
      </c>
    </row>
    <row r="84" spans="4:5" ht="16" x14ac:dyDescent="0.15">
      <c r="D84" s="98" t="s">
        <v>153</v>
      </c>
      <c r="E84" s="100">
        <v>8.3000000000000004E-2</v>
      </c>
    </row>
    <row r="85" spans="4:5" ht="16" x14ac:dyDescent="0.15">
      <c r="D85" s="98" t="s">
        <v>154</v>
      </c>
      <c r="E85" s="100">
        <v>0.30599999999999999</v>
      </c>
    </row>
    <row r="86" spans="4:5" ht="16" x14ac:dyDescent="0.15">
      <c r="D86" s="98" t="s">
        <v>155</v>
      </c>
      <c r="E86" s="100">
        <v>0.30599999999999999</v>
      </c>
    </row>
    <row r="87" spans="4:5" ht="16" x14ac:dyDescent="0.15">
      <c r="D87" s="98" t="s">
        <v>156</v>
      </c>
      <c r="E87" s="100">
        <v>0.30599999999999999</v>
      </c>
    </row>
    <row r="111" spans="1:9" ht="42" x14ac:dyDescent="0.15">
      <c r="A111" s="18" t="s">
        <v>136</v>
      </c>
      <c r="B111" s="18" t="s">
        <v>135</v>
      </c>
      <c r="C111" s="18" t="s">
        <v>134</v>
      </c>
      <c r="D111" s="18" t="s">
        <v>133</v>
      </c>
      <c r="E111" s="18" t="s">
        <v>132</v>
      </c>
      <c r="F111" s="19" t="s">
        <v>131</v>
      </c>
      <c r="G111" s="19" t="s">
        <v>143</v>
      </c>
      <c r="H111" s="18" t="s">
        <v>144</v>
      </c>
      <c r="I111" s="106" t="s">
        <v>173</v>
      </c>
    </row>
    <row r="112" spans="1:9" x14ac:dyDescent="0.15">
      <c r="A112" s="21" t="s">
        <v>130</v>
      </c>
      <c r="B112" s="17"/>
      <c r="C112" s="24">
        <v>0.25</v>
      </c>
      <c r="D112" s="24">
        <v>0.25</v>
      </c>
      <c r="E112" s="24">
        <v>0.33333333333333331</v>
      </c>
      <c r="F112" s="23">
        <v>0.16666666666666666</v>
      </c>
      <c r="G112" s="23">
        <f>SUM(B112:F112)</f>
        <v>0.99999999999999989</v>
      </c>
      <c r="H112" s="30">
        <v>36</v>
      </c>
      <c r="I112" s="109">
        <v>6</v>
      </c>
    </row>
    <row r="113" spans="1:9" x14ac:dyDescent="0.15">
      <c r="A113" s="25" t="s">
        <v>129</v>
      </c>
      <c r="B113" s="17"/>
      <c r="C113" s="24">
        <v>0.21</v>
      </c>
      <c r="D113" s="24">
        <v>0.36</v>
      </c>
      <c r="E113" s="24">
        <v>0.28999999999999998</v>
      </c>
      <c r="F113" s="23">
        <v>0.14000000000000001</v>
      </c>
      <c r="G113" s="23">
        <f>SUM(B113:F113)</f>
        <v>0.99999999999999989</v>
      </c>
      <c r="H113" s="30">
        <v>14</v>
      </c>
      <c r="I113" s="109">
        <v>2</v>
      </c>
    </row>
    <row r="114" spans="1:9" x14ac:dyDescent="0.15">
      <c r="A114" s="21" t="s">
        <v>65</v>
      </c>
      <c r="B114" s="17"/>
      <c r="C114" s="24">
        <v>0.24</v>
      </c>
      <c r="D114" s="24">
        <v>0.26</v>
      </c>
      <c r="E114" s="24">
        <v>0.31</v>
      </c>
      <c r="F114" s="23">
        <v>0.19</v>
      </c>
      <c r="G114" s="23">
        <f t="shared" ref="G114" si="3">SUM(B114:F114)</f>
        <v>1</v>
      </c>
      <c r="H114" s="30">
        <v>31</v>
      </c>
      <c r="I114" s="109">
        <v>6</v>
      </c>
    </row>
    <row r="115" spans="1:9" x14ac:dyDescent="0.15">
      <c r="A115" s="25" t="s">
        <v>128</v>
      </c>
      <c r="B115" s="24">
        <v>0.11</v>
      </c>
      <c r="C115" s="24">
        <v>0.15</v>
      </c>
      <c r="D115" s="24">
        <v>0.25</v>
      </c>
      <c r="E115" s="24">
        <v>0.28000000000000003</v>
      </c>
      <c r="F115" s="23">
        <v>0.21</v>
      </c>
      <c r="G115" s="23">
        <f>SUM(B115:F115)</f>
        <v>1</v>
      </c>
      <c r="H115" s="30">
        <v>25</v>
      </c>
      <c r="I115" s="109">
        <v>5</v>
      </c>
    </row>
    <row r="116" spans="1:9" x14ac:dyDescent="0.15">
      <c r="A116" s="21" t="s">
        <v>84</v>
      </c>
      <c r="B116" s="24">
        <v>0.16</v>
      </c>
      <c r="C116" s="24">
        <v>0.22</v>
      </c>
      <c r="D116" s="24">
        <v>0.21</v>
      </c>
      <c r="E116" s="24">
        <v>0.23</v>
      </c>
      <c r="F116" s="23">
        <v>0.18</v>
      </c>
      <c r="G116" s="23">
        <f>SUM(B116:F116)</f>
        <v>1</v>
      </c>
      <c r="H116" s="30">
        <v>12</v>
      </c>
      <c r="I116" s="109">
        <v>2</v>
      </c>
    </row>
    <row r="117" spans="1:9" x14ac:dyDescent="0.15">
      <c r="A117" s="25" t="s">
        <v>98</v>
      </c>
      <c r="B117" s="17"/>
      <c r="C117" s="24">
        <v>0.24</v>
      </c>
      <c r="D117" s="24">
        <v>0.26</v>
      </c>
      <c r="E117" s="24">
        <v>0.31</v>
      </c>
      <c r="F117" s="23">
        <v>0.19</v>
      </c>
      <c r="G117" s="23">
        <f t="shared" ref="G117:G118" si="4">SUM(B117:F117)</f>
        <v>1</v>
      </c>
      <c r="H117" s="30">
        <v>17</v>
      </c>
      <c r="I117" s="109">
        <v>3</v>
      </c>
    </row>
    <row r="118" spans="1:9" x14ac:dyDescent="0.15">
      <c r="A118" s="22" t="s">
        <v>105</v>
      </c>
      <c r="B118" s="16"/>
      <c r="C118" s="24">
        <v>0.21</v>
      </c>
      <c r="D118" s="24">
        <v>0.36</v>
      </c>
      <c r="E118" s="24">
        <v>0.28999999999999998</v>
      </c>
      <c r="F118" s="23">
        <v>0.14000000000000001</v>
      </c>
      <c r="G118" s="23">
        <f t="shared" si="4"/>
        <v>0.99999999999999989</v>
      </c>
      <c r="H118" s="30">
        <v>14</v>
      </c>
      <c r="I118" s="109">
        <v>2</v>
      </c>
    </row>
    <row r="119" spans="1:9" x14ac:dyDescent="0.15">
      <c r="H119" s="103">
        <f>SUM(H112:H118)</f>
        <v>149</v>
      </c>
      <c r="I119" s="104">
        <f>SUM(I112:I118)</f>
        <v>26</v>
      </c>
    </row>
    <row r="121" spans="1:9" ht="42" x14ac:dyDescent="0.15">
      <c r="H121" s="107" t="s">
        <v>174</v>
      </c>
      <c r="I121" s="105"/>
    </row>
    <row r="122" spans="1:9" ht="28" x14ac:dyDescent="0.15">
      <c r="H122" s="108">
        <f>I119/H119</f>
        <v>0.17449664429530201</v>
      </c>
      <c r="I122" s="110" t="s">
        <v>175</v>
      </c>
    </row>
    <row r="131" spans="1:9" ht="42" x14ac:dyDescent="0.15">
      <c r="A131" s="18" t="s">
        <v>136</v>
      </c>
      <c r="B131" s="18" t="s">
        <v>135</v>
      </c>
      <c r="C131" s="18" t="s">
        <v>134</v>
      </c>
      <c r="D131" s="18" t="s">
        <v>133</v>
      </c>
      <c r="E131" s="18" t="s">
        <v>132</v>
      </c>
      <c r="F131" s="19" t="s">
        <v>131</v>
      </c>
      <c r="G131" s="19" t="s">
        <v>143</v>
      </c>
      <c r="H131" s="18" t="s">
        <v>144</v>
      </c>
      <c r="I131" s="106" t="s">
        <v>173</v>
      </c>
    </row>
    <row r="132" spans="1:9" x14ac:dyDescent="0.15">
      <c r="A132" s="21" t="s">
        <v>130</v>
      </c>
      <c r="B132" s="17"/>
      <c r="C132" s="111" t="e">
        <f>'3.1 Communications'!#REF!</f>
        <v>#REF!</v>
      </c>
      <c r="D132" s="111" t="e">
        <f>'3.1 Communications'!#REF!</f>
        <v>#REF!</v>
      </c>
      <c r="E132" s="111" t="e">
        <f>'3.1 Communications'!#REF!</f>
        <v>#REF!</v>
      </c>
      <c r="F132" s="111" t="e">
        <f>'3.1 Communications'!#REF!</f>
        <v>#REF!</v>
      </c>
      <c r="G132" s="111" t="e">
        <f>'3.1 Communications'!#REF!</f>
        <v>#REF!</v>
      </c>
      <c r="H132" s="30" t="e">
        <f>'3.1 Communications'!#REF!</f>
        <v>#REF!</v>
      </c>
      <c r="I132" s="109">
        <v>6</v>
      </c>
    </row>
    <row r="133" spans="1:9" x14ac:dyDescent="0.15">
      <c r="A133" s="25" t="s">
        <v>129</v>
      </c>
      <c r="B133" s="17"/>
      <c r="C133" s="111" t="e">
        <f>'3.3 Knowledge &amp; Skills'!#REF!</f>
        <v>#REF!</v>
      </c>
      <c r="D133" s="111" t="e">
        <f>'3.3 Knowledge &amp; Skills'!#REF!</f>
        <v>#REF!</v>
      </c>
      <c r="E133" s="111" t="e">
        <f>'3.3 Knowledge &amp; Skills'!#REF!</f>
        <v>#REF!</v>
      </c>
      <c r="F133" s="111" t="e">
        <f>'3.3 Knowledge &amp; Skills'!#REF!</f>
        <v>#REF!</v>
      </c>
      <c r="G133" s="111" t="e">
        <f>'3.3 Knowledge &amp; Skills'!#REF!</f>
        <v>#REF!</v>
      </c>
      <c r="H133" s="30" t="e">
        <f>'3.3 Knowledge &amp; Skills'!#REF!</f>
        <v>#REF!</v>
      </c>
      <c r="I133" s="109">
        <v>2</v>
      </c>
    </row>
    <row r="134" spans="1:9" x14ac:dyDescent="0.15">
      <c r="A134" s="21" t="s">
        <v>65</v>
      </c>
      <c r="B134" s="17"/>
      <c r="C134" s="111" t="e">
        <f>'3.7 Support'!#REF!</f>
        <v>#REF!</v>
      </c>
      <c r="D134" s="111" t="e">
        <f>'3.7 Support'!#REF!</f>
        <v>#REF!</v>
      </c>
      <c r="E134" s="111" t="e">
        <f>'3.7 Support'!#REF!</f>
        <v>#REF!</v>
      </c>
      <c r="F134" s="111" t="e">
        <f>'3.7 Support'!#REF!</f>
        <v>#REF!</v>
      </c>
      <c r="G134" s="111" t="e">
        <f>'3.7 Support'!#REF!</f>
        <v>#REF!</v>
      </c>
      <c r="H134" s="30" t="e">
        <f>'3.7 Support'!#REF!</f>
        <v>#REF!</v>
      </c>
      <c r="I134" s="109">
        <v>6</v>
      </c>
    </row>
    <row r="135" spans="1:9" x14ac:dyDescent="0.15">
      <c r="A135" s="25" t="s">
        <v>128</v>
      </c>
      <c r="B135" s="24" t="s">
        <v>138</v>
      </c>
      <c r="C135" s="111" t="e">
        <f>'3.2 ICT Dev Life Cycle'!#REF!</f>
        <v>#REF!</v>
      </c>
      <c r="D135" s="111" t="e">
        <f>'3.2 ICT Dev Life Cycle'!#REF!</f>
        <v>#REF!</v>
      </c>
      <c r="E135" s="111" t="e">
        <f>'3.2 ICT Dev Life Cycle'!#REF!</f>
        <v>#REF!</v>
      </c>
      <c r="F135" s="111" t="e">
        <f>'3.2 ICT Dev Life Cycle'!#REF!</f>
        <v>#REF!</v>
      </c>
      <c r="G135" s="111" t="e">
        <f>'3.2 ICT Dev Life Cycle'!#REF!</f>
        <v>#REF!</v>
      </c>
      <c r="H135" s="30" t="e">
        <f>'3.2 ICT Dev Life Cycle'!#REF!</f>
        <v>#REF!</v>
      </c>
      <c r="I135" s="109">
        <v>5</v>
      </c>
    </row>
    <row r="136" spans="1:9" x14ac:dyDescent="0.15">
      <c r="A136" s="21" t="s">
        <v>84</v>
      </c>
      <c r="B136" s="24" t="s">
        <v>138</v>
      </c>
      <c r="C136" s="111" t="e">
        <f>'3.5 Personnel'!#REF!</f>
        <v>#REF!</v>
      </c>
      <c r="D136" s="111" t="e">
        <f>'3.5 Personnel'!#REF!</f>
        <v>#REF!</v>
      </c>
      <c r="E136" s="111" t="e">
        <f>'3.5 Personnel'!#REF!</f>
        <v>#REF!</v>
      </c>
      <c r="F136" s="111" t="e">
        <f>'3.5 Personnel'!#REF!</f>
        <v>#REF!</v>
      </c>
      <c r="G136" s="111" t="e">
        <f>'3.5 Personnel'!#REF!</f>
        <v>#REF!</v>
      </c>
      <c r="H136" s="30" t="e">
        <f>'3.5 Personnel'!#REF!</f>
        <v>#REF!</v>
      </c>
      <c r="I136" s="109">
        <v>2</v>
      </c>
    </row>
    <row r="137" spans="1:9" x14ac:dyDescent="0.15">
      <c r="A137" s="25" t="s">
        <v>98</v>
      </c>
      <c r="B137" s="17"/>
      <c r="C137" s="111" t="e">
        <f>'3.6 Procurement'!#REF!</f>
        <v>#REF!</v>
      </c>
      <c r="D137" s="111" t="e">
        <f>'3.6 Procurement'!#REF!</f>
        <v>#REF!</v>
      </c>
      <c r="E137" s="111" t="e">
        <f>'3.6 Procurement'!#REF!</f>
        <v>#REF!</v>
      </c>
      <c r="F137" s="111" t="e">
        <f>'3.6 Procurement'!#REF!</f>
        <v>#REF!</v>
      </c>
      <c r="G137" s="111" t="e">
        <f>'3.6 Procurement'!#REF!</f>
        <v>#REF!</v>
      </c>
      <c r="H137" s="30" t="e">
        <f>'3.6 Procurement'!#REF!</f>
        <v>#REF!</v>
      </c>
      <c r="I137" s="109">
        <v>3</v>
      </c>
    </row>
    <row r="138" spans="1:9" x14ac:dyDescent="0.15">
      <c r="A138" s="22" t="s">
        <v>105</v>
      </c>
      <c r="B138" s="16"/>
      <c r="C138" s="111" t="e">
        <f>'3.4 Oversight &amp; Culture'!#REF!</f>
        <v>#REF!</v>
      </c>
      <c r="D138" s="111" t="e">
        <f>'3.4 Oversight &amp; Culture'!#REF!</f>
        <v>#REF!</v>
      </c>
      <c r="E138" s="111" t="e">
        <f>'3.4 Oversight &amp; Culture'!#REF!</f>
        <v>#REF!</v>
      </c>
      <c r="F138" s="111" t="e">
        <f>'3.4 Oversight &amp; Culture'!#REF!</f>
        <v>#REF!</v>
      </c>
      <c r="G138" s="111" t="e">
        <f>'3.4 Oversight &amp; Culture'!#REF!</f>
        <v>#REF!</v>
      </c>
      <c r="H138" s="30" t="e">
        <f>'3.4 Oversight &amp; Culture'!#REF!</f>
        <v>#REF!</v>
      </c>
      <c r="I138" s="109">
        <v>2</v>
      </c>
    </row>
    <row r="139" spans="1:9" x14ac:dyDescent="0.15">
      <c r="H139" s="103" t="e">
        <f>SUM(H132:H138)</f>
        <v>#REF!</v>
      </c>
      <c r="I139" s="104">
        <f>SUM(I132:I138)</f>
        <v>26</v>
      </c>
    </row>
    <row r="141" spans="1:9" ht="42" x14ac:dyDescent="0.15">
      <c r="H141" s="107" t="s">
        <v>174</v>
      </c>
      <c r="I141" s="105"/>
    </row>
    <row r="142" spans="1:9" ht="28" x14ac:dyDescent="0.15">
      <c r="H142" s="108" t="e">
        <f>I139/H139</f>
        <v>#REF!</v>
      </c>
      <c r="I142" s="110" t="s">
        <v>175</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election activeCell="A17" sqref="A17"/>
    </sheetView>
  </sheetViews>
  <sheetFormatPr baseColWidth="10" defaultColWidth="11.5" defaultRowHeight="18" x14ac:dyDescent="0.2"/>
  <cols>
    <col min="1" max="1" width="175.33203125" style="132" customWidth="1"/>
    <col min="2" max="16384" width="11.5" style="123"/>
  </cols>
  <sheetData>
    <row r="1" spans="1:1" ht="24" x14ac:dyDescent="0.2">
      <c r="A1" s="122" t="s">
        <v>209</v>
      </c>
    </row>
    <row r="2" spans="1:1" ht="30.75" customHeight="1" x14ac:dyDescent="0.2">
      <c r="A2" s="124" t="s">
        <v>210</v>
      </c>
    </row>
    <row r="3" spans="1:1" ht="19" x14ac:dyDescent="0.2">
      <c r="A3" s="125" t="s">
        <v>211</v>
      </c>
    </row>
    <row r="4" spans="1:1" ht="19" x14ac:dyDescent="0.2">
      <c r="A4" s="126" t="s">
        <v>265</v>
      </c>
    </row>
    <row r="5" spans="1:1" ht="19" x14ac:dyDescent="0.2">
      <c r="A5" s="126" t="s">
        <v>266</v>
      </c>
    </row>
    <row r="6" spans="1:1" ht="19" x14ac:dyDescent="0.2">
      <c r="A6" s="126" t="s">
        <v>267</v>
      </c>
    </row>
    <row r="7" spans="1:1" ht="19" x14ac:dyDescent="0.2">
      <c r="A7" s="126" t="s">
        <v>268</v>
      </c>
    </row>
    <row r="8" spans="1:1" ht="27" customHeight="1" x14ac:dyDescent="0.2">
      <c r="A8" s="127" t="s">
        <v>212</v>
      </c>
    </row>
    <row r="9" spans="1:1" ht="20" x14ac:dyDescent="0.2">
      <c r="A9" s="127" t="s">
        <v>269</v>
      </c>
    </row>
    <row r="10" spans="1:1" ht="20" x14ac:dyDescent="0.2">
      <c r="A10" s="127" t="s">
        <v>270</v>
      </c>
    </row>
    <row r="11" spans="1:1" ht="67.5" customHeight="1" x14ac:dyDescent="0.2">
      <c r="A11" s="127" t="s">
        <v>271</v>
      </c>
    </row>
    <row r="12" spans="1:1" ht="32.25" customHeight="1" x14ac:dyDescent="0.2">
      <c r="A12" s="127" t="s">
        <v>239</v>
      </c>
    </row>
    <row r="13" spans="1:1" ht="58.5" customHeight="1" x14ac:dyDescent="0.2">
      <c r="A13" s="127" t="s">
        <v>276</v>
      </c>
    </row>
    <row r="14" spans="1:1" ht="29.25" customHeight="1" x14ac:dyDescent="0.2">
      <c r="A14" s="128" t="s">
        <v>213</v>
      </c>
    </row>
    <row r="15" spans="1:1" ht="19" x14ac:dyDescent="0.2">
      <c r="A15" s="129" t="s">
        <v>214</v>
      </c>
    </row>
    <row r="16" spans="1:1" ht="20" x14ac:dyDescent="0.2">
      <c r="A16" s="127" t="s">
        <v>272</v>
      </c>
    </row>
    <row r="17" spans="1:1" ht="40" x14ac:dyDescent="0.2">
      <c r="A17" s="127" t="s">
        <v>277</v>
      </c>
    </row>
    <row r="18" spans="1:1" ht="20" x14ac:dyDescent="0.2">
      <c r="A18" s="127" t="s">
        <v>275</v>
      </c>
    </row>
    <row r="19" spans="1:1" ht="40" x14ac:dyDescent="0.2">
      <c r="A19" s="127" t="s">
        <v>273</v>
      </c>
    </row>
    <row r="20" spans="1:1" ht="37.5" customHeight="1" x14ac:dyDescent="0.2">
      <c r="A20" s="133" t="s">
        <v>215</v>
      </c>
    </row>
    <row r="21" spans="1:1" ht="60" x14ac:dyDescent="0.2">
      <c r="A21" s="127" t="s">
        <v>216</v>
      </c>
    </row>
    <row r="22" spans="1:1" ht="40" x14ac:dyDescent="0.2">
      <c r="A22" s="127" t="s">
        <v>217</v>
      </c>
    </row>
    <row r="23" spans="1:1" ht="40.5" customHeight="1" x14ac:dyDescent="0.2">
      <c r="A23" s="130" t="s">
        <v>218</v>
      </c>
    </row>
    <row r="24" spans="1:1" ht="40" x14ac:dyDescent="0.2">
      <c r="A24" s="127" t="s">
        <v>219</v>
      </c>
    </row>
    <row r="25" spans="1:1" ht="40" x14ac:dyDescent="0.2">
      <c r="A25" s="127" t="s">
        <v>220</v>
      </c>
    </row>
    <row r="26" spans="1:1" ht="19" x14ac:dyDescent="0.2">
      <c r="A26" s="131" t="s">
        <v>221</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0"/>
  <sheetViews>
    <sheetView zoomScale="145" zoomScaleNormal="145" workbookViewId="0">
      <selection activeCell="J11" sqref="J11"/>
    </sheetView>
  </sheetViews>
  <sheetFormatPr baseColWidth="10" defaultColWidth="10.83203125" defaultRowHeight="16" x14ac:dyDescent="0.2"/>
  <cols>
    <col min="1" max="1" width="24.33203125" style="147" bestFit="1" customWidth="1"/>
    <col min="2" max="2" width="15.83203125" style="147" bestFit="1" customWidth="1"/>
    <col min="3" max="3" width="16.83203125" style="147" bestFit="1" customWidth="1"/>
    <col min="4" max="5" width="15.83203125" style="147" bestFit="1" customWidth="1"/>
    <col min="6" max="6" width="17.6640625" style="147" bestFit="1" customWidth="1"/>
    <col min="7" max="7" width="18" style="147" bestFit="1" customWidth="1"/>
    <col min="8" max="8" width="22.6640625" style="147" bestFit="1" customWidth="1"/>
    <col min="9" max="9" width="29.33203125" style="147" bestFit="1" customWidth="1"/>
    <col min="10" max="10" width="21.1640625" style="147" bestFit="1" customWidth="1"/>
    <col min="11" max="11" width="10.83203125" style="147"/>
    <col min="12" max="12" width="4.6640625" style="147" customWidth="1"/>
    <col min="13" max="16384" width="10.83203125" style="147"/>
  </cols>
  <sheetData>
    <row r="1" spans="1:10" s="213" customFormat="1" ht="34" x14ac:dyDescent="0.2">
      <c r="A1" s="236" t="s">
        <v>136</v>
      </c>
      <c r="B1" s="237" t="s">
        <v>134</v>
      </c>
      <c r="C1" s="237" t="s">
        <v>133</v>
      </c>
      <c r="D1" s="237" t="s">
        <v>132</v>
      </c>
      <c r="E1" s="238" t="s">
        <v>131</v>
      </c>
      <c r="F1" s="238" t="s">
        <v>143</v>
      </c>
      <c r="G1" s="237" t="s">
        <v>206</v>
      </c>
      <c r="H1" s="237" t="s">
        <v>251</v>
      </c>
      <c r="I1" s="237" t="s">
        <v>173</v>
      </c>
      <c r="J1" s="237" t="s">
        <v>135</v>
      </c>
    </row>
    <row r="2" spans="1:10" x14ac:dyDescent="0.2">
      <c r="A2" s="234" t="s">
        <v>130</v>
      </c>
      <c r="B2" s="214">
        <f>'3.1 Communications'!$C56</f>
        <v>0</v>
      </c>
      <c r="C2" s="215">
        <f>'3.1 Communications'!$C57</f>
        <v>0</v>
      </c>
      <c r="D2" s="216">
        <f>'3.1 Communications'!$C58</f>
        <v>0</v>
      </c>
      <c r="E2" s="217">
        <f>'3.1 Communications'!$C59</f>
        <v>0</v>
      </c>
      <c r="F2" s="218">
        <f>'3.1 Communications'!$C60</f>
        <v>0</v>
      </c>
      <c r="G2" s="219">
        <f>'3.1 Communications'!$B1</f>
        <v>35</v>
      </c>
      <c r="H2" s="219">
        <f>'3.1 Communications'!$B64</f>
        <v>35</v>
      </c>
      <c r="I2" s="219">
        <f>'3.1 Communications'!$B59</f>
        <v>0</v>
      </c>
      <c r="J2" s="220">
        <f>'3.1 Communications'!C63</f>
        <v>0</v>
      </c>
    </row>
    <row r="3" spans="1:10" x14ac:dyDescent="0.2">
      <c r="A3" s="234" t="s">
        <v>128</v>
      </c>
      <c r="B3" s="214">
        <f>'3.2 ICT Dev Life Cycle'!$C49</f>
        <v>0</v>
      </c>
      <c r="C3" s="215">
        <f>'3.2 ICT Dev Life Cycle'!$C50</f>
        <v>0</v>
      </c>
      <c r="D3" s="216">
        <f>'3.2 ICT Dev Life Cycle'!$C51</f>
        <v>0</v>
      </c>
      <c r="E3" s="217">
        <f>'3.2 ICT Dev Life Cycle'!$C52</f>
        <v>0</v>
      </c>
      <c r="F3" s="218">
        <f>'3.2 ICT Dev Life Cycle'!$C53</f>
        <v>0</v>
      </c>
      <c r="G3" s="219">
        <f>'3.2 ICT Dev Life Cycle'!$B1</f>
        <v>27</v>
      </c>
      <c r="H3" s="219">
        <f>'3.2 ICT Dev Life Cycle'!$B57</f>
        <v>27</v>
      </c>
      <c r="I3" s="219">
        <f>'3.2 ICT Dev Life Cycle'!$B52</f>
        <v>0</v>
      </c>
      <c r="J3" s="220">
        <f>'3.2 ICT Dev Life Cycle'!C56</f>
        <v>0</v>
      </c>
    </row>
    <row r="4" spans="1:10" x14ac:dyDescent="0.2">
      <c r="A4" s="235" t="s">
        <v>129</v>
      </c>
      <c r="B4" s="251">
        <f>'3.3 Knowledge &amp; Skills'!$C34</f>
        <v>0</v>
      </c>
      <c r="C4" s="252">
        <f>'3.3 Knowledge &amp; Skills'!$C35</f>
        <v>0</v>
      </c>
      <c r="D4" s="253">
        <f>'3.3 Knowledge &amp; Skills'!$C36</f>
        <v>0</v>
      </c>
      <c r="E4" s="217">
        <f>'3.3 Knowledge &amp; Skills'!$C37</f>
        <v>0</v>
      </c>
      <c r="F4" s="254">
        <f>'3.3 Knowledge &amp; Skills'!$C38</f>
        <v>0</v>
      </c>
      <c r="G4" s="255">
        <f>'3.3 Knowledge &amp; Skills'!$B1</f>
        <v>15</v>
      </c>
      <c r="H4" s="256">
        <f>'3.3 Knowledge &amp; Skills'!$B42</f>
        <v>15</v>
      </c>
      <c r="I4" s="255">
        <f>'3.3 Knowledge &amp; Skills'!$B43</f>
        <v>15</v>
      </c>
      <c r="J4" s="220">
        <f>'3.3 Knowledge &amp; Skills'!C41</f>
        <v>0</v>
      </c>
    </row>
    <row r="5" spans="1:10" x14ac:dyDescent="0.2">
      <c r="A5" s="234" t="s">
        <v>362</v>
      </c>
      <c r="B5" s="251">
        <f>'3.4 Oversight &amp; Culture'!$C35</f>
        <v>0</v>
      </c>
      <c r="C5" s="252">
        <f>'3.4 Oversight &amp; Culture'!$C36</f>
        <v>0</v>
      </c>
      <c r="D5" s="253">
        <f>'3.4 Oversight &amp; Culture'!$C37</f>
        <v>0</v>
      </c>
      <c r="E5" s="217">
        <f>'3.4 Oversight &amp; Culture'!$C38</f>
        <v>0</v>
      </c>
      <c r="F5" s="254">
        <f>'3.4 Oversight &amp; Culture'!$C39</f>
        <v>0</v>
      </c>
      <c r="G5" s="255">
        <f>'3.4 Oversight &amp; Culture'!$B1</f>
        <v>14</v>
      </c>
      <c r="H5" s="256">
        <f>'3.4 Oversight &amp; Culture'!$B43</f>
        <v>14</v>
      </c>
      <c r="I5" s="255">
        <f>'3.4 Oversight &amp; Culture'!$B43</f>
        <v>14</v>
      </c>
      <c r="J5" s="220">
        <f>'3.4 Oversight &amp; Culture'!C42</f>
        <v>0</v>
      </c>
    </row>
    <row r="6" spans="1:10" x14ac:dyDescent="0.2">
      <c r="A6" s="234" t="s">
        <v>84</v>
      </c>
      <c r="B6" s="214">
        <f>'3.5 Personnel'!C33</f>
        <v>0</v>
      </c>
      <c r="C6" s="215">
        <f>'3.5 Personnel'!C34</f>
        <v>0</v>
      </c>
      <c r="D6" s="216">
        <f>'3.5 Personnel'!C35</f>
        <v>0</v>
      </c>
      <c r="E6" s="217">
        <f>'3.5 Personnel'!C36</f>
        <v>0</v>
      </c>
      <c r="F6" s="218">
        <f>'3.5 Personnel'!C37</f>
        <v>0</v>
      </c>
      <c r="G6" s="219">
        <f>'3.5 Personnel'!$B1</f>
        <v>13</v>
      </c>
      <c r="H6" s="219">
        <f>'3.5 Personnel'!B41</f>
        <v>13</v>
      </c>
      <c r="I6" s="219">
        <f>'3.5 Personnel'!B37</f>
        <v>0</v>
      </c>
      <c r="J6" s="220">
        <f>'3.5 Personnel'!C40</f>
        <v>0</v>
      </c>
    </row>
    <row r="7" spans="1:10" x14ac:dyDescent="0.2">
      <c r="A7" s="234" t="s">
        <v>98</v>
      </c>
      <c r="B7" s="214">
        <f>'3.6 Procurement'!C37</f>
        <v>0</v>
      </c>
      <c r="C7" s="215">
        <f>'3.6 Procurement'!C38</f>
        <v>0</v>
      </c>
      <c r="D7" s="216">
        <f>'3.6 Procurement'!C39</f>
        <v>0</v>
      </c>
      <c r="E7" s="217">
        <f>'3.6 Procurement'!C40</f>
        <v>0</v>
      </c>
      <c r="F7" s="218">
        <f>'3.6 Procurement'!C41</f>
        <v>0</v>
      </c>
      <c r="G7" s="219">
        <f>'3.6 Procurement'!$B1</f>
        <v>18</v>
      </c>
      <c r="H7" s="219">
        <f>'3.6 Procurement'!B45</f>
        <v>18</v>
      </c>
      <c r="I7" s="219">
        <f>'3.6 Procurement'!B40</f>
        <v>0</v>
      </c>
      <c r="J7" s="220">
        <f>'3.6 Procurement'!C44</f>
        <v>0</v>
      </c>
    </row>
    <row r="8" spans="1:10" ht="17" thickBot="1" x14ac:dyDescent="0.25">
      <c r="A8" s="234" t="s">
        <v>65</v>
      </c>
      <c r="B8" s="214">
        <f>'3.7 Support'!C36</f>
        <v>0</v>
      </c>
      <c r="C8" s="215">
        <f>'3.4 Oversight &amp; Culture'!C36</f>
        <v>0</v>
      </c>
      <c r="D8" s="216">
        <f>'3.4 Oversight &amp; Culture'!C37</f>
        <v>0</v>
      </c>
      <c r="E8" s="217">
        <f>'3.4 Oversight &amp; Culture'!C38</f>
        <v>0</v>
      </c>
      <c r="F8" s="218">
        <f>'3.4 Oversight &amp; Culture'!C39</f>
        <v>0</v>
      </c>
      <c r="G8" s="219">
        <f>'3.4 Oversight &amp; Culture'!$B1</f>
        <v>14</v>
      </c>
      <c r="H8" s="219">
        <f>'3.4 Oversight &amp; Culture'!B43</f>
        <v>14</v>
      </c>
      <c r="I8" s="219">
        <f>'3.4 Oversight &amp; Culture'!B38</f>
        <v>0</v>
      </c>
      <c r="J8" s="220">
        <f>'3.4 Oversight &amp; Culture'!C42</f>
        <v>0</v>
      </c>
    </row>
    <row r="9" spans="1:10" s="221" customFormat="1" x14ac:dyDescent="0.15">
      <c r="A9" s="239" t="s">
        <v>207</v>
      </c>
      <c r="B9" s="240">
        <f t="shared" ref="B9:F9" si="0">AVERAGE(B2:B8)</f>
        <v>0</v>
      </c>
      <c r="C9" s="241">
        <f t="shared" si="0"/>
        <v>0</v>
      </c>
      <c r="D9" s="242">
        <f t="shared" si="0"/>
        <v>0</v>
      </c>
      <c r="E9" s="243">
        <f t="shared" si="0"/>
        <v>0</v>
      </c>
      <c r="F9" s="244">
        <f t="shared" si="0"/>
        <v>0</v>
      </c>
      <c r="G9" s="245">
        <f>SUM(G2:G8)</f>
        <v>136</v>
      </c>
      <c r="H9" s="246">
        <f>SUM(H2:H8)</f>
        <v>136</v>
      </c>
      <c r="I9" s="247">
        <f>SUM(I2:I8)</f>
        <v>29</v>
      </c>
      <c r="J9" s="248">
        <f>AVERAGE(J2:J8)</f>
        <v>0</v>
      </c>
    </row>
    <row r="10" spans="1:10" ht="34" x14ac:dyDescent="0.2">
      <c r="A10" s="249" t="s">
        <v>174</v>
      </c>
      <c r="B10" s="250">
        <f>IF((H9=0),0,I9/H9)</f>
        <v>0.21323529411764705</v>
      </c>
      <c r="C10" s="249" t="s">
        <v>175</v>
      </c>
    </row>
  </sheetData>
  <hyperlinks>
    <hyperlink ref="A2" location="'3.1 Communications'!A1" display="Communication" xr:uid="{FEC5581A-0317-5E48-A41A-93758E4067A5}"/>
    <hyperlink ref="A8" location="'3.3 Support'!A1" display="Support" xr:uid="{6A679E2F-3DA4-EE40-A144-E0458C2D63C6}"/>
    <hyperlink ref="A3"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5" location="'3.7 Culture'!A1" display="Culture" xr:uid="{AFD39253-45A5-4949-87CE-4F0046097A92}"/>
    <hyperlink ref="A4" location="'3.2 Knowledge &amp; Skills'!A1" display="'3.2 Knowledge &amp; Skills'!A1" xr:uid="{E4579D2A-D629-47E0-88BE-1FF2765B57BF}"/>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baseColWidth="10" defaultColWidth="12.6640625" defaultRowHeight="20" x14ac:dyDescent="0.2"/>
  <cols>
    <col min="1" max="1" width="47" style="47" customWidth="1"/>
    <col min="2" max="2" width="2.6640625" style="37" customWidth="1"/>
    <col min="3" max="3" width="66.6640625" style="95" customWidth="1"/>
    <col min="4" max="4" width="47.83203125" style="80" customWidth="1"/>
    <col min="5" max="5" width="50.5" style="37" customWidth="1"/>
    <col min="6" max="7" width="30.6640625" style="37" customWidth="1"/>
    <col min="8" max="26" width="38.6640625" style="37" customWidth="1"/>
    <col min="27" max="16384" width="12.6640625" style="37"/>
  </cols>
  <sheetData>
    <row r="1" spans="1:5" s="34" customFormat="1" ht="44.25" customHeight="1" x14ac:dyDescent="0.2">
      <c r="A1" s="35" t="s">
        <v>0</v>
      </c>
      <c r="C1" s="82"/>
      <c r="D1" s="64"/>
      <c r="E1" s="36"/>
    </row>
    <row r="2" spans="1:5" s="57" customFormat="1" ht="46" customHeight="1" x14ac:dyDescent="0.2">
      <c r="A2" s="56" t="s">
        <v>167</v>
      </c>
      <c r="C2" s="59" t="s">
        <v>1</v>
      </c>
      <c r="D2" s="65" t="s">
        <v>138</v>
      </c>
      <c r="E2" s="58"/>
    </row>
    <row r="3" spans="1:5" s="57" customFormat="1" ht="75" customHeight="1" x14ac:dyDescent="0.15">
      <c r="A3" s="63" t="s">
        <v>168</v>
      </c>
      <c r="C3" s="59" t="s">
        <v>2</v>
      </c>
      <c r="D3" s="65"/>
      <c r="E3" s="58"/>
    </row>
    <row r="4" spans="1:5" s="39" customFormat="1" ht="79" customHeight="1" x14ac:dyDescent="0.15">
      <c r="A4" s="48" t="s">
        <v>159</v>
      </c>
      <c r="B4" s="37"/>
      <c r="C4" s="83"/>
      <c r="D4" s="66"/>
      <c r="E4" s="38"/>
    </row>
    <row r="5" spans="1:5" ht="22" customHeight="1" x14ac:dyDescent="0.15">
      <c r="C5" s="84" t="s">
        <v>3</v>
      </c>
      <c r="D5" s="67" t="s">
        <v>152</v>
      </c>
      <c r="E5" s="81" t="s">
        <v>158</v>
      </c>
    </row>
    <row r="6" spans="1:5" ht="114" x14ac:dyDescent="0.15">
      <c r="A6" s="49" t="s">
        <v>161</v>
      </c>
      <c r="C6" s="85" t="s">
        <v>4</v>
      </c>
      <c r="D6" s="68" t="s">
        <v>5</v>
      </c>
      <c r="E6" s="40"/>
    </row>
    <row r="7" spans="1:5" ht="95" x14ac:dyDescent="0.15">
      <c r="A7" s="50" t="s">
        <v>160</v>
      </c>
      <c r="C7" s="86" t="s">
        <v>6</v>
      </c>
      <c r="D7" s="69" t="s">
        <v>149</v>
      </c>
      <c r="E7" s="40" t="s">
        <v>170</v>
      </c>
    </row>
    <row r="8" spans="1:5" ht="63" x14ac:dyDescent="0.15">
      <c r="A8" s="37"/>
      <c r="C8" s="86" t="s">
        <v>7</v>
      </c>
      <c r="D8" s="70" t="s">
        <v>151</v>
      </c>
      <c r="E8" s="40"/>
    </row>
    <row r="9" spans="1:5" ht="152" x14ac:dyDescent="0.15">
      <c r="A9" s="51" t="s">
        <v>162</v>
      </c>
      <c r="C9" s="86" t="s">
        <v>8</v>
      </c>
      <c r="D9" s="70" t="s">
        <v>151</v>
      </c>
      <c r="E9" s="40"/>
    </row>
    <row r="10" spans="1:5" ht="152" x14ac:dyDescent="0.15">
      <c r="A10" s="52" t="s">
        <v>164</v>
      </c>
      <c r="C10" s="86" t="s">
        <v>9</v>
      </c>
      <c r="D10" s="69" t="s">
        <v>149</v>
      </c>
      <c r="E10" s="40"/>
    </row>
    <row r="11" spans="1:5" ht="21" x14ac:dyDescent="0.15">
      <c r="A11" s="53" t="s">
        <v>163</v>
      </c>
      <c r="C11" s="87" t="s">
        <v>10</v>
      </c>
      <c r="D11" s="71"/>
      <c r="E11" s="40"/>
    </row>
    <row r="12" spans="1:5" ht="21" x14ac:dyDescent="0.15">
      <c r="A12" s="37"/>
      <c r="C12" s="88" t="s">
        <v>11</v>
      </c>
      <c r="D12" s="72"/>
      <c r="E12" s="40"/>
    </row>
    <row r="13" spans="1:5" ht="95" x14ac:dyDescent="0.2">
      <c r="A13" s="54" t="s">
        <v>165</v>
      </c>
      <c r="C13" s="86" t="s">
        <v>13</v>
      </c>
      <c r="D13" s="73" t="s">
        <v>150</v>
      </c>
      <c r="E13" s="40"/>
    </row>
    <row r="14" spans="1:5" ht="114" x14ac:dyDescent="0.15">
      <c r="A14" s="55" t="s">
        <v>166</v>
      </c>
      <c r="C14" s="86" t="s">
        <v>14</v>
      </c>
      <c r="D14" s="74" t="s">
        <v>148</v>
      </c>
      <c r="E14" s="40"/>
    </row>
    <row r="15" spans="1:5" ht="21" x14ac:dyDescent="0.15">
      <c r="C15" s="86" t="s">
        <v>15</v>
      </c>
      <c r="D15" s="69" t="s">
        <v>149</v>
      </c>
      <c r="E15" s="40"/>
    </row>
    <row r="16" spans="1:5" ht="21" x14ac:dyDescent="0.15">
      <c r="C16" s="86" t="s">
        <v>16</v>
      </c>
      <c r="D16" s="69" t="s">
        <v>149</v>
      </c>
      <c r="E16" s="40"/>
    </row>
    <row r="17" spans="3:5" ht="21" x14ac:dyDescent="0.15">
      <c r="C17" s="86" t="s">
        <v>17</v>
      </c>
      <c r="D17" s="69" t="s">
        <v>149</v>
      </c>
      <c r="E17" s="40"/>
    </row>
    <row r="18" spans="3:5" ht="21" x14ac:dyDescent="0.15">
      <c r="C18" s="86" t="s">
        <v>18</v>
      </c>
      <c r="D18" s="70" t="s">
        <v>151</v>
      </c>
      <c r="E18" s="40"/>
    </row>
    <row r="19" spans="3:5" ht="42" x14ac:dyDescent="0.15">
      <c r="C19" s="86" t="s">
        <v>19</v>
      </c>
      <c r="D19" s="73" t="s">
        <v>150</v>
      </c>
      <c r="E19" s="40"/>
    </row>
    <row r="20" spans="3:5" ht="63" x14ac:dyDescent="0.15">
      <c r="C20" s="86" t="s">
        <v>20</v>
      </c>
      <c r="D20" s="70" t="s">
        <v>151</v>
      </c>
      <c r="E20" s="40"/>
    </row>
    <row r="21" spans="3:5" ht="42" x14ac:dyDescent="0.15">
      <c r="C21" s="86" t="s">
        <v>21</v>
      </c>
      <c r="D21" s="73" t="s">
        <v>150</v>
      </c>
      <c r="E21" s="40"/>
    </row>
    <row r="22" spans="3:5" ht="84" x14ac:dyDescent="0.15">
      <c r="C22" s="86" t="s">
        <v>22</v>
      </c>
      <c r="D22" s="74" t="s">
        <v>148</v>
      </c>
      <c r="E22" s="40"/>
    </row>
    <row r="23" spans="3:5" ht="42" x14ac:dyDescent="0.15">
      <c r="C23" s="86" t="s">
        <v>23</v>
      </c>
      <c r="D23" s="70" t="s">
        <v>151</v>
      </c>
      <c r="E23" s="40"/>
    </row>
    <row r="24" spans="3:5" ht="63" x14ac:dyDescent="0.15">
      <c r="C24" s="86" t="s">
        <v>24</v>
      </c>
      <c r="D24" s="73" t="s">
        <v>150</v>
      </c>
      <c r="E24" s="40"/>
    </row>
    <row r="25" spans="3:5" ht="42" x14ac:dyDescent="0.15">
      <c r="C25" s="86" t="s">
        <v>25</v>
      </c>
      <c r="D25" s="70" t="s">
        <v>151</v>
      </c>
      <c r="E25" s="40"/>
    </row>
    <row r="26" spans="3:5" ht="21" x14ac:dyDescent="0.15">
      <c r="C26" s="86" t="s">
        <v>26</v>
      </c>
      <c r="D26" s="69" t="s">
        <v>149</v>
      </c>
      <c r="E26" s="40"/>
    </row>
    <row r="27" spans="3:5" ht="21" x14ac:dyDescent="0.15">
      <c r="C27" s="86" t="s">
        <v>27</v>
      </c>
      <c r="D27" s="69" t="s">
        <v>149</v>
      </c>
      <c r="E27" s="40"/>
    </row>
    <row r="28" spans="3:5" ht="21" x14ac:dyDescent="0.15">
      <c r="C28" s="86" t="s">
        <v>28</v>
      </c>
      <c r="D28" s="69" t="s">
        <v>149</v>
      </c>
      <c r="E28" s="40"/>
    </row>
    <row r="29" spans="3:5" ht="42" x14ac:dyDescent="0.15">
      <c r="C29" s="86" t="s">
        <v>29</v>
      </c>
      <c r="D29" s="70" t="s">
        <v>151</v>
      </c>
      <c r="E29" s="40"/>
    </row>
    <row r="30" spans="3:5" ht="21" x14ac:dyDescent="0.15">
      <c r="C30" s="86" t="s">
        <v>30</v>
      </c>
      <c r="D30" s="73" t="s">
        <v>150</v>
      </c>
      <c r="E30" s="40"/>
    </row>
    <row r="31" spans="3:5" ht="21" x14ac:dyDescent="0.15">
      <c r="C31" s="89" t="s">
        <v>31</v>
      </c>
      <c r="D31" s="75"/>
      <c r="E31" s="40"/>
    </row>
    <row r="32" spans="3:5" ht="21" x14ac:dyDescent="0.15">
      <c r="C32" s="86" t="s">
        <v>32</v>
      </c>
      <c r="D32" s="73" t="s">
        <v>150</v>
      </c>
      <c r="E32" s="40"/>
    </row>
    <row r="33" spans="3:5" ht="63" x14ac:dyDescent="0.15">
      <c r="C33" s="86" t="s">
        <v>33</v>
      </c>
      <c r="D33" s="73" t="s">
        <v>150</v>
      </c>
      <c r="E33" s="40"/>
    </row>
    <row r="34" spans="3:5" ht="42" x14ac:dyDescent="0.15">
      <c r="C34" s="86" t="s">
        <v>34</v>
      </c>
      <c r="D34" s="74" t="s">
        <v>148</v>
      </c>
      <c r="E34" s="40"/>
    </row>
    <row r="35" spans="3:5" ht="21" x14ac:dyDescent="0.15">
      <c r="C35" s="89" t="s">
        <v>35</v>
      </c>
      <c r="D35" s="73" t="s">
        <v>150</v>
      </c>
      <c r="E35" s="40"/>
    </row>
    <row r="36" spans="3:5" ht="21" x14ac:dyDescent="0.15">
      <c r="C36" s="86" t="s">
        <v>36</v>
      </c>
      <c r="D36" s="69" t="s">
        <v>149</v>
      </c>
      <c r="E36" s="40"/>
    </row>
    <row r="37" spans="3:5" ht="42" x14ac:dyDescent="0.15">
      <c r="C37" s="86" t="s">
        <v>37</v>
      </c>
      <c r="D37" s="70" t="s">
        <v>151</v>
      </c>
      <c r="E37" s="40"/>
    </row>
    <row r="38" spans="3:5" ht="42" x14ac:dyDescent="0.15">
      <c r="C38" s="86" t="s">
        <v>38</v>
      </c>
      <c r="D38" s="73" t="s">
        <v>150</v>
      </c>
      <c r="E38" s="40"/>
    </row>
    <row r="39" spans="3:5" ht="42" x14ac:dyDescent="0.15">
      <c r="C39" s="86" t="s">
        <v>39</v>
      </c>
      <c r="D39" s="70" t="s">
        <v>151</v>
      </c>
      <c r="E39" s="40"/>
    </row>
    <row r="40" spans="3:5" ht="42" x14ac:dyDescent="0.15">
      <c r="C40" s="86" t="s">
        <v>40</v>
      </c>
      <c r="D40" s="73" t="s">
        <v>150</v>
      </c>
      <c r="E40" s="40"/>
    </row>
    <row r="41" spans="3:5" ht="42" x14ac:dyDescent="0.15">
      <c r="C41" s="86" t="s">
        <v>41</v>
      </c>
      <c r="D41" s="70" t="s">
        <v>151</v>
      </c>
      <c r="E41" s="40"/>
    </row>
    <row r="42" spans="3:5" s="41" customFormat="1" ht="21" x14ac:dyDescent="0.15">
      <c r="C42" s="86" t="s">
        <v>42</v>
      </c>
      <c r="D42" s="73" t="s">
        <v>150</v>
      </c>
      <c r="E42" s="40"/>
    </row>
    <row r="43" spans="3:5" ht="63" x14ac:dyDescent="0.15">
      <c r="C43" s="90" t="s">
        <v>43</v>
      </c>
      <c r="D43" s="76"/>
      <c r="E43" s="40"/>
    </row>
    <row r="44" spans="3:5" ht="21" x14ac:dyDescent="0.15">
      <c r="C44" s="86" t="s">
        <v>44</v>
      </c>
      <c r="D44" s="69" t="s">
        <v>149</v>
      </c>
      <c r="E44" s="40"/>
    </row>
    <row r="45" spans="3:5" ht="21" x14ac:dyDescent="0.15">
      <c r="C45" s="86" t="s">
        <v>45</v>
      </c>
      <c r="D45" s="73" t="s">
        <v>150</v>
      </c>
      <c r="E45" s="40"/>
    </row>
    <row r="46" spans="3:5" ht="42" x14ac:dyDescent="0.15">
      <c r="C46" s="86" t="s">
        <v>46</v>
      </c>
      <c r="D46" s="70" t="s">
        <v>151</v>
      </c>
      <c r="E46" s="40"/>
    </row>
    <row r="47" spans="3:5" ht="21" x14ac:dyDescent="0.15">
      <c r="C47" s="89" t="s">
        <v>47</v>
      </c>
      <c r="D47" s="75"/>
      <c r="E47" s="40"/>
    </row>
    <row r="48" spans="3:5" ht="68.25" customHeight="1" x14ac:dyDescent="0.15">
      <c r="C48" s="86" t="s">
        <v>48</v>
      </c>
      <c r="D48" s="69" t="s">
        <v>149</v>
      </c>
      <c r="E48" s="40"/>
    </row>
    <row r="49" spans="3:5" ht="15.75" customHeight="1" x14ac:dyDescent="0.2">
      <c r="C49" s="91"/>
      <c r="D49" s="77" t="s">
        <v>141</v>
      </c>
      <c r="E49" s="42" t="s">
        <v>157</v>
      </c>
    </row>
    <row r="50" spans="3:5" ht="33" customHeight="1" x14ac:dyDescent="0.15">
      <c r="C50" s="92" t="s">
        <v>140</v>
      </c>
      <c r="D50" s="78">
        <f>+D53+D54+D55+D56</f>
        <v>36</v>
      </c>
      <c r="E50" s="61">
        <f>+E53+E54+E55+E56</f>
        <v>1</v>
      </c>
    </row>
    <row r="51" spans="3:5" s="43" customFormat="1" ht="33" customHeight="1" x14ac:dyDescent="0.15">
      <c r="C51" s="79"/>
      <c r="D51" s="79"/>
    </row>
    <row r="52" spans="3:5" ht="39" customHeight="1" x14ac:dyDescent="0.15">
      <c r="C52" s="93"/>
      <c r="D52" s="62" t="s">
        <v>169</v>
      </c>
      <c r="E52" s="44" t="s">
        <v>142</v>
      </c>
    </row>
    <row r="53" spans="3:5" ht="33" customHeight="1" x14ac:dyDescent="0.15">
      <c r="C53" s="94" t="s">
        <v>153</v>
      </c>
      <c r="D53" s="45">
        <v>3</v>
      </c>
      <c r="E53" s="60">
        <f>+D53/36</f>
        <v>8.3333333333333329E-2</v>
      </c>
    </row>
    <row r="54" spans="3:5" ht="38.25" customHeight="1" x14ac:dyDescent="0.15">
      <c r="C54" s="94" t="s">
        <v>154</v>
      </c>
      <c r="D54" s="46">
        <v>11</v>
      </c>
      <c r="E54" s="60">
        <f t="shared" ref="E54:E56" si="0">+D54/36</f>
        <v>0.30555555555555558</v>
      </c>
    </row>
    <row r="55" spans="3:5" ht="28" customHeight="1" x14ac:dyDescent="0.15">
      <c r="C55" s="94" t="s">
        <v>155</v>
      </c>
      <c r="D55" s="46">
        <v>11</v>
      </c>
      <c r="E55" s="60">
        <f t="shared" si="0"/>
        <v>0.30555555555555558</v>
      </c>
    </row>
    <row r="56" spans="3:5" ht="32.25" customHeight="1" x14ac:dyDescent="0.15">
      <c r="C56" s="94" t="s">
        <v>156</v>
      </c>
      <c r="D56" s="46">
        <v>11</v>
      </c>
      <c r="E56" s="6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E78"/>
  <sheetViews>
    <sheetView zoomScale="115" zoomScaleNormal="115" workbookViewId="0">
      <selection activeCell="A16" sqref="A16"/>
    </sheetView>
  </sheetViews>
  <sheetFormatPr baseColWidth="10" defaultColWidth="12.6640625" defaultRowHeight="15" customHeight="1" x14ac:dyDescent="0.2"/>
  <cols>
    <col min="1" max="1" width="74.83203125" style="147" customWidth="1"/>
    <col min="2" max="2" width="65.83203125" style="147" customWidth="1"/>
    <col min="3" max="3" width="100.83203125" style="147" customWidth="1"/>
    <col min="4" max="22" width="38.6640625" style="147" customWidth="1"/>
    <col min="23" max="23" width="12.6640625" style="147" customWidth="1"/>
    <col min="24" max="16384" width="12.6640625" style="147"/>
  </cols>
  <sheetData>
    <row r="1" spans="1:5" ht="19" x14ac:dyDescent="0.2">
      <c r="A1" s="174" t="s">
        <v>113</v>
      </c>
      <c r="B1" s="174">
        <f>SUM(B65-(B56+B57+B58+B59+B63))</f>
        <v>35</v>
      </c>
      <c r="C1" s="174" t="s">
        <v>302</v>
      </c>
      <c r="D1" s="175"/>
    </row>
    <row r="2" spans="1:5" ht="21" customHeight="1" x14ac:dyDescent="0.2">
      <c r="A2" s="148"/>
      <c r="B2" s="148"/>
      <c r="C2" s="148"/>
      <c r="D2" s="175"/>
    </row>
    <row r="3" spans="1:5" ht="18" x14ac:dyDescent="0.2">
      <c r="A3" s="171" t="s">
        <v>229</v>
      </c>
      <c r="B3" s="171" t="s">
        <v>260</v>
      </c>
      <c r="C3" s="148"/>
      <c r="D3" s="175"/>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c r="C13" s="148"/>
    </row>
    <row r="14" spans="1:5" ht="272" x14ac:dyDescent="0.2">
      <c r="A14" s="155" t="s">
        <v>306</v>
      </c>
      <c r="B14" s="155" t="s">
        <v>307</v>
      </c>
      <c r="C14" s="148"/>
    </row>
    <row r="15" spans="1:5" s="148" customFormat="1" ht="16" x14ac:dyDescent="0.2"/>
    <row r="16" spans="1:5" ht="19" x14ac:dyDescent="0.2">
      <c r="A16" s="169" t="s">
        <v>3</v>
      </c>
      <c r="B16" s="169" t="s">
        <v>289</v>
      </c>
      <c r="C16" s="176" t="s">
        <v>227</v>
      </c>
      <c r="D16" s="169" t="s">
        <v>228</v>
      </c>
      <c r="E16" s="158"/>
    </row>
    <row r="17" spans="1:5" ht="17" x14ac:dyDescent="0.2">
      <c r="A17" s="154" t="s">
        <v>6</v>
      </c>
      <c r="B17" s="177" t="s">
        <v>4</v>
      </c>
      <c r="C17" s="154"/>
      <c r="D17" s="154"/>
      <c r="E17" s="158"/>
    </row>
    <row r="18" spans="1:5" ht="34" x14ac:dyDescent="0.2">
      <c r="A18" s="154" t="s">
        <v>7</v>
      </c>
      <c r="B18" s="177" t="s">
        <v>4</v>
      </c>
      <c r="C18" s="154"/>
      <c r="D18" s="154"/>
      <c r="E18" s="158"/>
    </row>
    <row r="19" spans="1:5" ht="34" x14ac:dyDescent="0.2">
      <c r="A19" s="154" t="s">
        <v>8</v>
      </c>
      <c r="B19" s="177" t="s">
        <v>4</v>
      </c>
      <c r="C19" s="154"/>
      <c r="D19" s="154"/>
      <c r="E19" s="158"/>
    </row>
    <row r="20" spans="1:5" ht="34" x14ac:dyDescent="0.2">
      <c r="A20" s="154" t="s">
        <v>9</v>
      </c>
      <c r="B20" s="177" t="s">
        <v>4</v>
      </c>
      <c r="C20" s="154"/>
      <c r="D20" s="154"/>
      <c r="E20" s="158"/>
    </row>
    <row r="21" spans="1:5" ht="17" x14ac:dyDescent="0.2">
      <c r="A21" s="154" t="s">
        <v>197</v>
      </c>
      <c r="B21" s="177" t="s">
        <v>10</v>
      </c>
      <c r="C21" s="154"/>
      <c r="D21" s="154"/>
      <c r="E21" s="158"/>
    </row>
    <row r="22" spans="1:5" ht="17" x14ac:dyDescent="0.2">
      <c r="A22" s="154" t="s">
        <v>196</v>
      </c>
      <c r="B22" s="177" t="s">
        <v>10</v>
      </c>
      <c r="C22" s="154"/>
      <c r="D22" s="154"/>
      <c r="E22" s="158"/>
    </row>
    <row r="23" spans="1:5" ht="17" x14ac:dyDescent="0.2">
      <c r="A23" s="154" t="s">
        <v>195</v>
      </c>
      <c r="B23" s="177" t="s">
        <v>10</v>
      </c>
      <c r="C23" s="154"/>
      <c r="D23" s="154"/>
      <c r="E23" s="158"/>
    </row>
    <row r="24" spans="1:5" ht="17" x14ac:dyDescent="0.2">
      <c r="A24" s="154" t="s">
        <v>194</v>
      </c>
      <c r="B24" s="177" t="s">
        <v>10</v>
      </c>
      <c r="C24" s="154"/>
      <c r="D24" s="154"/>
      <c r="E24" s="158"/>
    </row>
    <row r="25" spans="1:5" ht="17" x14ac:dyDescent="0.2">
      <c r="A25" s="154" t="s">
        <v>193</v>
      </c>
      <c r="B25" s="177" t="s">
        <v>10</v>
      </c>
      <c r="C25" s="154"/>
      <c r="D25" s="154"/>
      <c r="E25" s="158"/>
    </row>
    <row r="26" spans="1:5" ht="17" x14ac:dyDescent="0.2">
      <c r="A26" s="154" t="s">
        <v>192</v>
      </c>
      <c r="B26" s="177" t="s">
        <v>18</v>
      </c>
      <c r="C26" s="154"/>
      <c r="D26" s="154"/>
      <c r="E26" s="158"/>
    </row>
    <row r="27" spans="1:5" ht="17" x14ac:dyDescent="0.2">
      <c r="A27" s="154" t="s">
        <v>191</v>
      </c>
      <c r="B27" s="177" t="s">
        <v>18</v>
      </c>
      <c r="C27" s="154"/>
      <c r="D27" s="154"/>
      <c r="E27" s="158"/>
    </row>
    <row r="28" spans="1:5" ht="51" x14ac:dyDescent="0.2">
      <c r="A28" s="154" t="s">
        <v>22</v>
      </c>
      <c r="B28" s="177" t="s">
        <v>18</v>
      </c>
      <c r="C28" s="154"/>
      <c r="D28" s="154"/>
      <c r="E28" s="158"/>
    </row>
    <row r="29" spans="1:5" ht="17" x14ac:dyDescent="0.2">
      <c r="A29" s="154" t="s">
        <v>327</v>
      </c>
      <c r="B29" s="177" t="s">
        <v>18</v>
      </c>
      <c r="C29" s="154"/>
      <c r="D29" s="154"/>
      <c r="E29" s="158"/>
    </row>
    <row r="30" spans="1:5" ht="34" x14ac:dyDescent="0.2">
      <c r="A30" s="154" t="s">
        <v>190</v>
      </c>
      <c r="B30" s="177" t="s">
        <v>18</v>
      </c>
      <c r="C30" s="154"/>
      <c r="D30" s="154"/>
      <c r="E30" s="158"/>
    </row>
    <row r="31" spans="1:5" ht="17" x14ac:dyDescent="0.2">
      <c r="A31" s="154" t="s">
        <v>25</v>
      </c>
      <c r="B31" s="177" t="s">
        <v>18</v>
      </c>
      <c r="C31" s="154"/>
      <c r="D31" s="154"/>
      <c r="E31" s="158"/>
    </row>
    <row r="32" spans="1:5" ht="17" x14ac:dyDescent="0.2">
      <c r="A32" s="154" t="s">
        <v>26</v>
      </c>
      <c r="B32" s="177" t="s">
        <v>18</v>
      </c>
      <c r="C32" s="154"/>
      <c r="D32" s="154"/>
      <c r="E32" s="158"/>
    </row>
    <row r="33" spans="1:5" ht="17" x14ac:dyDescent="0.2">
      <c r="A33" s="154" t="s">
        <v>27</v>
      </c>
      <c r="B33" s="177" t="s">
        <v>18</v>
      </c>
      <c r="C33" s="154"/>
      <c r="D33" s="154"/>
      <c r="E33" s="158"/>
    </row>
    <row r="34" spans="1:5" ht="17" x14ac:dyDescent="0.2">
      <c r="A34" s="154" t="s">
        <v>28</v>
      </c>
      <c r="B34" s="177" t="s">
        <v>18</v>
      </c>
      <c r="C34" s="154"/>
      <c r="D34" s="154"/>
      <c r="E34" s="158"/>
    </row>
    <row r="35" spans="1:5" ht="17" x14ac:dyDescent="0.2">
      <c r="A35" s="154" t="s">
        <v>29</v>
      </c>
      <c r="B35" s="177" t="s">
        <v>18</v>
      </c>
      <c r="C35" s="154"/>
      <c r="D35" s="154"/>
      <c r="E35" s="158"/>
    </row>
    <row r="36" spans="1:5" ht="17" x14ac:dyDescent="0.2">
      <c r="A36" s="154" t="s">
        <v>30</v>
      </c>
      <c r="B36" s="177" t="s">
        <v>18</v>
      </c>
      <c r="C36" s="154"/>
      <c r="D36" s="154"/>
      <c r="E36" s="158"/>
    </row>
    <row r="37" spans="1:5" ht="17" x14ac:dyDescent="0.2">
      <c r="A37" s="154" t="s">
        <v>328</v>
      </c>
      <c r="B37" s="177"/>
      <c r="C37" s="154"/>
      <c r="D37" s="154"/>
      <c r="E37" s="158"/>
    </row>
    <row r="38" spans="1:5" ht="17" x14ac:dyDescent="0.2">
      <c r="A38" s="154" t="s">
        <v>329</v>
      </c>
      <c r="B38" s="177"/>
      <c r="C38" s="154"/>
      <c r="D38" s="154"/>
      <c r="E38" s="158"/>
    </row>
    <row r="39" spans="1:5" ht="17" x14ac:dyDescent="0.2">
      <c r="A39" s="154" t="s">
        <v>32</v>
      </c>
      <c r="B39" s="177" t="s">
        <v>31</v>
      </c>
      <c r="C39" s="154"/>
      <c r="D39" s="154"/>
      <c r="E39" s="158"/>
    </row>
    <row r="40" spans="1:5" ht="34" x14ac:dyDescent="0.2">
      <c r="A40" s="154" t="s">
        <v>187</v>
      </c>
      <c r="B40" s="177" t="s">
        <v>31</v>
      </c>
      <c r="C40" s="154"/>
      <c r="D40" s="154"/>
      <c r="E40" s="158"/>
    </row>
    <row r="41" spans="1:5" ht="17" x14ac:dyDescent="0.2">
      <c r="A41" s="154" t="s">
        <v>34</v>
      </c>
      <c r="B41" s="177" t="s">
        <v>31</v>
      </c>
      <c r="C41" s="154"/>
      <c r="D41" s="154"/>
      <c r="E41" s="158"/>
    </row>
    <row r="42" spans="1:5" ht="17" x14ac:dyDescent="0.2">
      <c r="A42" s="154" t="s">
        <v>36</v>
      </c>
      <c r="B42" s="177" t="s">
        <v>35</v>
      </c>
      <c r="C42" s="154"/>
      <c r="D42" s="154"/>
      <c r="E42" s="158"/>
    </row>
    <row r="43" spans="1:5" ht="34" x14ac:dyDescent="0.2">
      <c r="A43" s="154" t="s">
        <v>37</v>
      </c>
      <c r="B43" s="177" t="s">
        <v>35</v>
      </c>
      <c r="C43" s="154"/>
      <c r="D43" s="154"/>
      <c r="E43" s="158"/>
    </row>
    <row r="44" spans="1:5" ht="17" x14ac:dyDescent="0.2">
      <c r="A44" s="154" t="s">
        <v>38</v>
      </c>
      <c r="B44" s="177" t="s">
        <v>35</v>
      </c>
      <c r="C44" s="154"/>
      <c r="D44" s="154"/>
      <c r="E44" s="158"/>
    </row>
    <row r="45" spans="1:5" ht="17" x14ac:dyDescent="0.2">
      <c r="A45" s="154" t="s">
        <v>39</v>
      </c>
      <c r="B45" s="177" t="s">
        <v>35</v>
      </c>
      <c r="C45" s="154"/>
      <c r="D45" s="154"/>
      <c r="E45" s="158"/>
    </row>
    <row r="46" spans="1:5" ht="17" x14ac:dyDescent="0.2">
      <c r="A46" s="154" t="s">
        <v>40</v>
      </c>
      <c r="B46" s="177" t="s">
        <v>35</v>
      </c>
      <c r="C46" s="154"/>
      <c r="D46" s="154"/>
      <c r="E46" s="158"/>
    </row>
    <row r="47" spans="1:5" ht="17" x14ac:dyDescent="0.2">
      <c r="A47" s="154" t="s">
        <v>41</v>
      </c>
      <c r="B47" s="177" t="s">
        <v>35</v>
      </c>
      <c r="C47" s="154"/>
      <c r="D47" s="154"/>
      <c r="E47" s="158"/>
    </row>
    <row r="48" spans="1:5" ht="17" x14ac:dyDescent="0.2">
      <c r="A48" s="154" t="s">
        <v>42</v>
      </c>
      <c r="B48" s="177" t="s">
        <v>35</v>
      </c>
      <c r="C48" s="154"/>
      <c r="D48" s="154"/>
      <c r="E48" s="158"/>
    </row>
    <row r="49" spans="1:5" ht="51" x14ac:dyDescent="0.2">
      <c r="A49" s="154" t="s">
        <v>188</v>
      </c>
      <c r="B49" s="177" t="s">
        <v>43</v>
      </c>
      <c r="C49" s="154"/>
      <c r="D49" s="154"/>
      <c r="E49" s="158"/>
    </row>
    <row r="50" spans="1:5" ht="51" x14ac:dyDescent="0.2">
      <c r="A50" s="154" t="s">
        <v>189</v>
      </c>
      <c r="B50" s="177" t="s">
        <v>43</v>
      </c>
      <c r="C50" s="154"/>
      <c r="D50" s="154"/>
      <c r="E50" s="158"/>
    </row>
    <row r="51" spans="1:5" ht="51" x14ac:dyDescent="0.2">
      <c r="A51" s="154" t="s">
        <v>46</v>
      </c>
      <c r="B51" s="177" t="s">
        <v>43</v>
      </c>
      <c r="C51" s="154"/>
      <c r="D51" s="154"/>
      <c r="E51" s="158"/>
    </row>
    <row r="52" spans="1:5" ht="34" x14ac:dyDescent="0.2">
      <c r="A52" s="154" t="s">
        <v>48</v>
      </c>
      <c r="B52" s="177" t="s">
        <v>47</v>
      </c>
      <c r="C52" s="154"/>
      <c r="D52" s="154"/>
      <c r="E52" s="158"/>
    </row>
    <row r="53" spans="1:5" ht="34" customHeight="1" x14ac:dyDescent="0.2">
      <c r="A53" s="154" t="s">
        <v>186</v>
      </c>
      <c r="B53" s="177" t="s">
        <v>185</v>
      </c>
      <c r="C53" s="154"/>
      <c r="D53" s="154"/>
      <c r="E53" s="158"/>
    </row>
    <row r="54" spans="1:5" s="148" customFormat="1" ht="16" x14ac:dyDescent="0.2"/>
    <row r="55" spans="1:5" ht="19" x14ac:dyDescent="0.2">
      <c r="A55" s="178" t="s">
        <v>290</v>
      </c>
      <c r="B55" s="179" t="s">
        <v>252</v>
      </c>
      <c r="C55" s="157" t="s">
        <v>297</v>
      </c>
      <c r="D55" s="151"/>
    </row>
    <row r="56" spans="1:5" ht="16" x14ac:dyDescent="0.2">
      <c r="A56" s="162" t="s">
        <v>148</v>
      </c>
      <c r="B56" s="163">
        <f>COUNTIF($C$16:$C$53,'Status Levels'!C3)</f>
        <v>0</v>
      </c>
      <c r="C56" s="164">
        <f>IF($B$64=0,0,B56/$B$64)</f>
        <v>0</v>
      </c>
      <c r="D56" s="158"/>
    </row>
    <row r="57" spans="1:5" ht="16" x14ac:dyDescent="0.2">
      <c r="A57" s="162" t="s">
        <v>291</v>
      </c>
      <c r="B57" s="163">
        <f>COUNTIF($C$16:$C$53,'Status Levels'!C4)</f>
        <v>0</v>
      </c>
      <c r="C57" s="164">
        <f>IF($B$64=0,0,B57/$B$64)</f>
        <v>0</v>
      </c>
      <c r="D57" s="158"/>
    </row>
    <row r="58" spans="1:5" ht="16" x14ac:dyDescent="0.2">
      <c r="A58" s="162" t="s">
        <v>151</v>
      </c>
      <c r="B58" s="163">
        <f>COUNTIF($C$16:$C$53,'Status Levels'!C5)</f>
        <v>0</v>
      </c>
      <c r="C58" s="164">
        <f>IF($B$64=0,0,B58/$B$64)</f>
        <v>0</v>
      </c>
      <c r="D58" s="158"/>
    </row>
    <row r="59" spans="1:5" ht="16" x14ac:dyDescent="0.2">
      <c r="A59" s="162" t="s">
        <v>292</v>
      </c>
      <c r="B59" s="163">
        <f>COUNTIF($C$16:$C$53,'Status Levels'!C6)</f>
        <v>0</v>
      </c>
      <c r="C59" s="164">
        <f>IF($B$64=0,0,B59/$B$64)</f>
        <v>0</v>
      </c>
    </row>
    <row r="60" spans="1:5" ht="15" customHeight="1" x14ac:dyDescent="0.2">
      <c r="A60" s="162" t="s">
        <v>296</v>
      </c>
      <c r="B60" s="163">
        <f>SUM(B56:B59)</f>
        <v>0</v>
      </c>
      <c r="C60" s="164">
        <f>IF($B$64=0,0,B60/$B$64)</f>
        <v>0</v>
      </c>
    </row>
    <row r="61" spans="1:5" ht="15" customHeight="1" x14ac:dyDescent="0.2">
      <c r="A61" s="180"/>
      <c r="B61" s="180"/>
      <c r="C61" s="180"/>
    </row>
    <row r="62" spans="1:5" ht="18" x14ac:dyDescent="0.2">
      <c r="A62" s="181" t="s">
        <v>293</v>
      </c>
      <c r="B62" s="181" t="s">
        <v>294</v>
      </c>
      <c r="C62" s="181" t="s">
        <v>295</v>
      </c>
    </row>
    <row r="63" spans="1:5" ht="15" customHeight="1" x14ac:dyDescent="0.2">
      <c r="A63" s="165" t="s">
        <v>204</v>
      </c>
      <c r="B63" s="163">
        <f>COUNTIF($C$16:$C$53,'Status Levels'!C2)</f>
        <v>0</v>
      </c>
      <c r="C63" s="164">
        <f>B63/$B$65</f>
        <v>0</v>
      </c>
    </row>
    <row r="64" spans="1:5" ht="15" customHeight="1" x14ac:dyDescent="0.2">
      <c r="A64" s="165" t="s">
        <v>298</v>
      </c>
      <c r="B64" s="159">
        <f>B65-B63</f>
        <v>35</v>
      </c>
      <c r="C64" s="182">
        <f>B64/B65</f>
        <v>1</v>
      </c>
    </row>
    <row r="65" spans="1:3" ht="15" customHeight="1" x14ac:dyDescent="0.2">
      <c r="A65" s="165" t="s">
        <v>184</v>
      </c>
      <c r="B65" s="159">
        <v>35</v>
      </c>
      <c r="C65" s="182">
        <f>B65/B65</f>
        <v>1</v>
      </c>
    </row>
    <row r="68" spans="1:3" ht="15" customHeight="1" x14ac:dyDescent="0.2">
      <c r="A68" s="183"/>
      <c r="B68" s="184"/>
      <c r="C68" s="184"/>
    </row>
    <row r="69" spans="1:3" ht="15" customHeight="1" x14ac:dyDescent="0.2">
      <c r="A69" s="183"/>
      <c r="B69" s="184"/>
      <c r="C69" s="185"/>
    </row>
    <row r="70" spans="1:3" ht="15" customHeight="1" x14ac:dyDescent="0.2">
      <c r="A70" s="183"/>
      <c r="B70" s="184"/>
      <c r="C70" s="185"/>
    </row>
    <row r="71" spans="1:3" ht="15" customHeight="1" x14ac:dyDescent="0.2">
      <c r="A71" s="183"/>
      <c r="B71" s="184"/>
      <c r="C71" s="185"/>
    </row>
    <row r="72" spans="1:3" ht="15" customHeight="1" x14ac:dyDescent="0.2">
      <c r="A72" s="183"/>
      <c r="B72" s="184"/>
      <c r="C72" s="185"/>
    </row>
    <row r="73" spans="1:3" ht="15" customHeight="1" x14ac:dyDescent="0.2">
      <c r="A73" s="183"/>
      <c r="B73" s="184"/>
      <c r="C73" s="185"/>
    </row>
    <row r="74" spans="1:3" ht="15" customHeight="1" x14ac:dyDescent="0.2">
      <c r="A74" s="183"/>
      <c r="B74" s="183"/>
      <c r="C74" s="183"/>
    </row>
    <row r="75" spans="1:3" ht="15" customHeight="1" x14ac:dyDescent="0.2">
      <c r="A75" s="183"/>
      <c r="B75" s="184"/>
      <c r="C75" s="184"/>
    </row>
    <row r="76" spans="1:3" ht="15" customHeight="1" x14ac:dyDescent="0.2">
      <c r="A76" s="183"/>
      <c r="B76" s="184"/>
      <c r="C76" s="185"/>
    </row>
    <row r="77" spans="1:3" ht="15" customHeight="1" x14ac:dyDescent="0.2">
      <c r="A77" s="183"/>
      <c r="B77" s="184"/>
      <c r="C77" s="185"/>
    </row>
    <row r="78" spans="1:3" ht="15" customHeight="1" x14ac:dyDescent="0.2">
      <c r="A78" s="183"/>
      <c r="B78" s="184"/>
      <c r="C78" s="185"/>
    </row>
  </sheetData>
  <phoneticPr fontId="50" type="noConversion"/>
  <pageMargins left="0.7" right="0.7" top="0.75" bottom="0.75" header="0" footer="0"/>
  <pageSetup orientation="portrait"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697" id="{474BFFA8-443D-4DFA-BB9D-80474A718FBE}">
            <xm:f>$C16:$C53='Status Levels'!$C$2</xm:f>
            <x14:dxf>
              <fill>
                <patternFill>
                  <bgColor theme="4" tint="0.59996337778862885"/>
                </patternFill>
              </fill>
            </x14:dxf>
          </x14:cfRule>
          <x14:cfRule type="expression" priority="1696" id="{AC1885A1-18F7-4238-A9D8-087651C96BCC}">
            <xm:f>$C16:$C53='Status Levels'!$C$3</xm:f>
            <x14:dxf>
              <fill>
                <patternFill>
                  <bgColor theme="5" tint="0.59996337778862885"/>
                </patternFill>
              </fill>
            </x14:dxf>
          </x14:cfRule>
          <x14:cfRule type="expression" priority="1695" id="{6537107E-A8DA-4CF1-A9F6-0C92863790EF}">
            <xm:f>$C16:$C53='Status Levels'!$C$4</xm:f>
            <x14:dxf>
              <fill>
                <patternFill>
                  <bgColor theme="6" tint="0.59996337778862885"/>
                </patternFill>
              </fill>
            </x14:dxf>
          </x14:cfRule>
          <x14:cfRule type="expression" priority="1694" id="{CDE12D55-2AEF-4460-856B-748D965EA842}">
            <xm:f>$C16:$C53='Status Levels'!$C$5</xm:f>
            <x14:dxf>
              <fill>
                <patternFill>
                  <bgColor theme="7" tint="0.59996337778862885"/>
                </patternFill>
              </fill>
            </x14:dxf>
          </x14:cfRule>
          <x14:cfRule type="expression" priority="1693" id="{1F596069-E8DE-46F4-8F9A-C33F089C5DE4}">
            <xm:f>$C16:$C53='Status Levels'!$C$6</xm:f>
            <x14:dxf>
              <fill>
                <patternFill>
                  <bgColor rgb="FFFF99FF"/>
                </patternFill>
              </fill>
            </x14:dxf>
          </x14:cfRule>
          <xm:sqref>C16:D37</xm:sqref>
        </x14:conditionalFormatting>
        <x14:conditionalFormatting xmlns:xm="http://schemas.microsoft.com/office/excel/2006/main">
          <x14:cfRule type="expression" priority="1688" id="{1F596069-E8DE-46F4-8F9A-C33F089C5DE4}">
            <xm:f>$C38:$C74='Status Levels'!$C$6</xm:f>
            <x14:dxf>
              <fill>
                <patternFill>
                  <bgColor rgb="FFFF99FF"/>
                </patternFill>
              </fill>
            </x14:dxf>
          </x14:cfRule>
          <x14:cfRule type="expression" priority="1689" id="{CDE12D55-2AEF-4460-856B-748D965EA842}">
            <xm:f>$C38:$C74='Status Levels'!$C$5</xm:f>
            <x14:dxf>
              <fill>
                <patternFill>
                  <bgColor theme="7" tint="0.59996337778862885"/>
                </patternFill>
              </fill>
            </x14:dxf>
          </x14:cfRule>
          <x14:cfRule type="expression" priority="1690" id="{6537107E-A8DA-4CF1-A9F6-0C92863790EF}">
            <xm:f>$C38:$C74='Status Levels'!$C$4</xm:f>
            <x14:dxf>
              <fill>
                <patternFill>
                  <bgColor theme="6" tint="0.59996337778862885"/>
                </patternFill>
              </fill>
            </x14:dxf>
          </x14:cfRule>
          <x14:cfRule type="expression" priority="1691" id="{AC1885A1-18F7-4238-A9D8-087651C96BCC}">
            <xm:f>$C38:$C74='Status Levels'!$C$3</xm:f>
            <x14:dxf>
              <fill>
                <patternFill>
                  <bgColor theme="5" tint="0.59996337778862885"/>
                </patternFill>
              </fill>
            </x14:dxf>
          </x14:cfRule>
          <x14:cfRule type="expression" priority="1692" id="{474BFFA8-443D-4DFA-BB9D-80474A718FBE}">
            <xm:f>$C38:$C74='Status Levels'!$C$2</xm:f>
            <x14:dxf>
              <fill>
                <patternFill>
                  <bgColor theme="4" tint="0.59996337778862885"/>
                </patternFill>
              </fill>
            </x14:dxf>
          </x14:cfRule>
          <xm:sqref>C38:D38</xm:sqref>
        </x14:conditionalFormatting>
        <x14:conditionalFormatting xmlns:xm="http://schemas.microsoft.com/office/excel/2006/main">
          <x14:cfRule type="expression" priority="538" id="{474BFFA8-443D-4DFA-BB9D-80474A718FBE}">
            <xm:f>$C39:$C74='Status Levels'!$C$2</xm:f>
            <x14:dxf>
              <fill>
                <patternFill>
                  <bgColor theme="4" tint="0.59996337778862885"/>
                </patternFill>
              </fill>
            </x14:dxf>
          </x14:cfRule>
          <x14:cfRule type="expression" priority="537" id="{AC1885A1-18F7-4238-A9D8-087651C96BCC}">
            <xm:f>$C39:$C74='Status Levels'!$C$3</xm:f>
            <x14:dxf>
              <fill>
                <patternFill>
                  <bgColor theme="5" tint="0.59996337778862885"/>
                </patternFill>
              </fill>
            </x14:dxf>
          </x14:cfRule>
          <x14:cfRule type="expression" priority="536" id="{6537107E-A8DA-4CF1-A9F6-0C92863790EF}">
            <xm:f>$C39:$C74='Status Levels'!$C$4</xm:f>
            <x14:dxf>
              <fill>
                <patternFill>
                  <bgColor theme="6" tint="0.59996337778862885"/>
                </patternFill>
              </fill>
            </x14:dxf>
          </x14:cfRule>
          <x14:cfRule type="expression" priority="535" id="{CDE12D55-2AEF-4460-856B-748D965EA842}">
            <xm:f>$C39:$C74='Status Levels'!$C$5</xm:f>
            <x14:dxf>
              <fill>
                <patternFill>
                  <bgColor theme="7" tint="0.59996337778862885"/>
                </patternFill>
              </fill>
            </x14:dxf>
          </x14:cfRule>
          <x14:cfRule type="expression" priority="534" id="{1F596069-E8DE-46F4-8F9A-C33F089C5DE4}">
            <xm:f>$C39:$C74='Status Levels'!$C$6</xm:f>
            <x14:dxf>
              <fill>
                <patternFill>
                  <bgColor rgb="FFFF99FF"/>
                </patternFill>
              </fill>
            </x14:dxf>
          </x14:cfRule>
          <xm:sqref>C39:D53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Levels'!$C$2:$C$6</xm:f>
          </x14:formula1>
          <xm:sqref>B54 C17:C53</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69"/>
  <sheetViews>
    <sheetView zoomScale="110" zoomScaleNormal="110" workbookViewId="0">
      <selection activeCell="C56" sqref="C56"/>
    </sheetView>
  </sheetViews>
  <sheetFormatPr baseColWidth="10" defaultColWidth="12.6640625" defaultRowHeight="15" customHeight="1" x14ac:dyDescent="0.2"/>
  <cols>
    <col min="1" max="1" width="66.5" style="148" customWidth="1"/>
    <col min="2" max="2" width="65.83203125" style="147" customWidth="1"/>
    <col min="3" max="3" width="134.83203125" style="147" customWidth="1"/>
    <col min="4" max="23" width="38.6640625" style="148" customWidth="1"/>
    <col min="24" max="16384" width="12.6640625" style="148"/>
  </cols>
  <sheetData>
    <row r="1" spans="1:5" ht="38" x14ac:dyDescent="0.2">
      <c r="A1" s="199" t="s">
        <v>113</v>
      </c>
      <c r="B1" s="199">
        <f>SUM(B58-(B49+B50+B51+B52+B56))</f>
        <v>27</v>
      </c>
      <c r="C1" s="166" t="s">
        <v>243</v>
      </c>
      <c r="D1" s="190"/>
    </row>
    <row r="2" spans="1:5" ht="16" x14ac:dyDescent="0.2">
      <c r="B2" s="148"/>
      <c r="C2" s="148"/>
    </row>
    <row r="3" spans="1:5" ht="18" x14ac:dyDescent="0.2">
      <c r="A3" s="171" t="s">
        <v>244</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B12" s="148"/>
      <c r="C12" s="148"/>
    </row>
    <row r="13" spans="1:5" s="147" customFormat="1" ht="18" x14ac:dyDescent="0.2">
      <c r="A13" s="168" t="s">
        <v>261</v>
      </c>
      <c r="B13" s="168" t="s">
        <v>263</v>
      </c>
    </row>
    <row r="14" spans="1:5" ht="409.5" customHeight="1" x14ac:dyDescent="0.2">
      <c r="A14" s="192" t="s">
        <v>310</v>
      </c>
      <c r="B14" s="193" t="s">
        <v>311</v>
      </c>
      <c r="C14" s="191"/>
    </row>
    <row r="15" spans="1:5" ht="16" x14ac:dyDescent="0.2">
      <c r="A15" s="192"/>
      <c r="B15" s="175"/>
      <c r="C15" s="193"/>
      <c r="D15" s="191"/>
    </row>
    <row r="16" spans="1:5" ht="19" x14ac:dyDescent="0.2">
      <c r="A16" s="198" t="s">
        <v>3</v>
      </c>
      <c r="B16" s="169" t="s">
        <v>289</v>
      </c>
      <c r="C16" s="198" t="s">
        <v>5</v>
      </c>
      <c r="D16" s="169" t="s">
        <v>228</v>
      </c>
      <c r="E16" s="194"/>
    </row>
    <row r="17" spans="1:5" ht="52" customHeight="1" x14ac:dyDescent="0.2">
      <c r="A17" s="195" t="s">
        <v>176</v>
      </c>
      <c r="B17" s="196" t="s">
        <v>177</v>
      </c>
      <c r="C17" s="154"/>
      <c r="D17" s="154"/>
      <c r="E17" s="191"/>
    </row>
    <row r="18" spans="1:5" ht="34" x14ac:dyDescent="0.2">
      <c r="A18" s="183" t="s">
        <v>330</v>
      </c>
      <c r="B18" s="196" t="s">
        <v>177</v>
      </c>
      <c r="C18" s="154"/>
      <c r="D18" s="154"/>
      <c r="E18" s="191"/>
    </row>
    <row r="19" spans="1:5" ht="34" x14ac:dyDescent="0.2">
      <c r="A19" s="183" t="s">
        <v>331</v>
      </c>
      <c r="B19" s="196" t="s">
        <v>177</v>
      </c>
      <c r="C19" s="154"/>
      <c r="D19" s="154"/>
      <c r="E19" s="191"/>
    </row>
    <row r="20" spans="1:5" ht="34" x14ac:dyDescent="0.2">
      <c r="A20" s="183" t="s">
        <v>332</v>
      </c>
      <c r="B20" s="196" t="s">
        <v>177</v>
      </c>
      <c r="C20" s="154"/>
      <c r="D20" s="154"/>
      <c r="E20" s="191"/>
    </row>
    <row r="21" spans="1:5" ht="34" x14ac:dyDescent="0.2">
      <c r="A21" s="183" t="s">
        <v>333</v>
      </c>
      <c r="B21" s="196" t="s">
        <v>177</v>
      </c>
      <c r="C21" s="154"/>
      <c r="D21" s="154"/>
      <c r="E21" s="191"/>
    </row>
    <row r="22" spans="1:5" ht="34" x14ac:dyDescent="0.2">
      <c r="A22" s="183" t="s">
        <v>334</v>
      </c>
      <c r="B22" s="196" t="s">
        <v>177</v>
      </c>
      <c r="C22" s="154"/>
      <c r="D22" s="154"/>
      <c r="E22" s="191"/>
    </row>
    <row r="23" spans="1:5" ht="57" customHeight="1" x14ac:dyDescent="0.2">
      <c r="A23" s="183" t="s">
        <v>335</v>
      </c>
      <c r="B23" s="196" t="s">
        <v>177</v>
      </c>
      <c r="C23" s="154"/>
      <c r="D23" s="154"/>
      <c r="E23" s="191"/>
    </row>
    <row r="24" spans="1:5" ht="34" x14ac:dyDescent="0.2">
      <c r="A24" s="183" t="s">
        <v>74</v>
      </c>
      <c r="B24" s="196" t="s">
        <v>177</v>
      </c>
      <c r="C24" s="154"/>
      <c r="D24" s="154"/>
      <c r="E24" s="191"/>
    </row>
    <row r="25" spans="1:5" ht="17" x14ac:dyDescent="0.2">
      <c r="A25" s="183" t="s">
        <v>76</v>
      </c>
      <c r="B25" s="196" t="s">
        <v>75</v>
      </c>
      <c r="C25" s="154"/>
      <c r="D25" s="154"/>
      <c r="E25" s="191"/>
    </row>
    <row r="26" spans="1:5" ht="34" x14ac:dyDescent="0.2">
      <c r="A26" s="183" t="s">
        <v>77</v>
      </c>
      <c r="B26" s="196" t="s">
        <v>75</v>
      </c>
      <c r="C26" s="154"/>
      <c r="D26" s="154"/>
      <c r="E26" s="191"/>
    </row>
    <row r="27" spans="1:5" ht="17" x14ac:dyDescent="0.2">
      <c r="A27" s="183" t="s">
        <v>78</v>
      </c>
      <c r="B27" s="196" t="s">
        <v>75</v>
      </c>
      <c r="C27" s="154"/>
      <c r="D27" s="154"/>
      <c r="E27" s="191"/>
    </row>
    <row r="28" spans="1:5" ht="17" x14ac:dyDescent="0.2">
      <c r="A28" s="183" t="s">
        <v>79</v>
      </c>
      <c r="B28" s="196" t="s">
        <v>75</v>
      </c>
      <c r="C28" s="154"/>
      <c r="D28" s="154"/>
      <c r="E28" s="191"/>
    </row>
    <row r="29" spans="1:5" ht="34" x14ac:dyDescent="0.2">
      <c r="A29" s="183" t="s">
        <v>80</v>
      </c>
      <c r="B29" s="196" t="s">
        <v>75</v>
      </c>
      <c r="C29" s="154"/>
      <c r="D29" s="154"/>
      <c r="E29" s="191"/>
    </row>
    <row r="30" spans="1:5" ht="34" x14ac:dyDescent="0.2">
      <c r="A30" s="183" t="s">
        <v>81</v>
      </c>
      <c r="B30" s="196" t="s">
        <v>75</v>
      </c>
      <c r="C30" s="154"/>
      <c r="D30" s="154"/>
      <c r="E30" s="191"/>
    </row>
    <row r="31" spans="1:5" ht="34" x14ac:dyDescent="0.2">
      <c r="A31" s="183" t="s">
        <v>336</v>
      </c>
      <c r="B31" s="196" t="s">
        <v>75</v>
      </c>
      <c r="C31" s="154"/>
      <c r="D31" s="154"/>
      <c r="E31" s="191"/>
    </row>
    <row r="32" spans="1:5" ht="17" x14ac:dyDescent="0.2">
      <c r="A32" s="183" t="s">
        <v>32</v>
      </c>
      <c r="B32" s="196" t="s">
        <v>31</v>
      </c>
      <c r="C32" s="154"/>
      <c r="D32" s="154"/>
      <c r="E32" s="191"/>
    </row>
    <row r="33" spans="1:5" ht="34" x14ac:dyDescent="0.2">
      <c r="A33" s="183" t="s">
        <v>337</v>
      </c>
      <c r="B33" s="196" t="s">
        <v>31</v>
      </c>
      <c r="C33" s="154"/>
      <c r="D33" s="154"/>
      <c r="E33" s="191"/>
    </row>
    <row r="34" spans="1:5" ht="29.25" customHeight="1" x14ac:dyDescent="0.2">
      <c r="A34" s="183" t="s">
        <v>36</v>
      </c>
      <c r="B34" s="196" t="s">
        <v>35</v>
      </c>
      <c r="C34" s="154"/>
      <c r="D34" s="154"/>
      <c r="E34" s="191"/>
    </row>
    <row r="35" spans="1:5" ht="34" x14ac:dyDescent="0.2">
      <c r="A35" s="183" t="s">
        <v>37</v>
      </c>
      <c r="B35" s="196" t="s">
        <v>35</v>
      </c>
      <c r="C35" s="154"/>
      <c r="D35" s="154"/>
      <c r="E35" s="191"/>
    </row>
    <row r="36" spans="1:5" ht="17" x14ac:dyDescent="0.2">
      <c r="A36" s="183" t="s">
        <v>38</v>
      </c>
      <c r="B36" s="196" t="s">
        <v>35</v>
      </c>
      <c r="C36" s="154"/>
      <c r="D36" s="154"/>
      <c r="E36" s="191"/>
    </row>
    <row r="37" spans="1:5" ht="17" x14ac:dyDescent="0.2">
      <c r="A37" s="183" t="s">
        <v>39</v>
      </c>
      <c r="B37" s="196" t="s">
        <v>35</v>
      </c>
      <c r="C37" s="154"/>
      <c r="D37" s="154"/>
      <c r="E37" s="191"/>
    </row>
    <row r="38" spans="1:5" ht="17" x14ac:dyDescent="0.2">
      <c r="A38" s="183" t="s">
        <v>40</v>
      </c>
      <c r="B38" s="196" t="s">
        <v>35</v>
      </c>
      <c r="C38" s="154"/>
      <c r="D38" s="154"/>
      <c r="E38" s="191"/>
    </row>
    <row r="39" spans="1:5" ht="17" x14ac:dyDescent="0.2">
      <c r="A39" s="183" t="s">
        <v>41</v>
      </c>
      <c r="B39" s="196" t="s">
        <v>35</v>
      </c>
      <c r="C39" s="154"/>
      <c r="D39" s="154"/>
      <c r="E39" s="191"/>
    </row>
    <row r="40" spans="1:5" ht="17" x14ac:dyDescent="0.2">
      <c r="A40" s="183" t="s">
        <v>42</v>
      </c>
      <c r="B40" s="196" t="s">
        <v>35</v>
      </c>
      <c r="C40" s="154"/>
      <c r="D40" s="154"/>
      <c r="E40" s="191"/>
    </row>
    <row r="41" spans="1:5" ht="34" x14ac:dyDescent="0.2">
      <c r="A41" s="183" t="s">
        <v>43</v>
      </c>
      <c r="B41" s="196" t="s">
        <v>35</v>
      </c>
      <c r="C41" s="154"/>
      <c r="D41" s="154"/>
      <c r="E41" s="191"/>
    </row>
    <row r="42" spans="1:5" ht="17" x14ac:dyDescent="0.2">
      <c r="A42" s="183" t="s">
        <v>44</v>
      </c>
      <c r="B42" s="196" t="s">
        <v>35</v>
      </c>
      <c r="C42" s="154"/>
      <c r="D42" s="154"/>
      <c r="E42" s="191"/>
    </row>
    <row r="43" spans="1:5" ht="17" x14ac:dyDescent="0.2">
      <c r="A43" s="183" t="s">
        <v>45</v>
      </c>
      <c r="B43" s="196" t="s">
        <v>35</v>
      </c>
      <c r="C43" s="154"/>
      <c r="D43" s="154"/>
      <c r="E43" s="191"/>
    </row>
    <row r="44" spans="1:5" ht="34" x14ac:dyDescent="0.2">
      <c r="A44" s="183" t="s">
        <v>46</v>
      </c>
      <c r="B44" s="196" t="s">
        <v>35</v>
      </c>
      <c r="C44" s="154"/>
      <c r="D44" s="154"/>
      <c r="E44" s="191"/>
    </row>
    <row r="45" spans="1:5" ht="34" x14ac:dyDescent="0.2">
      <c r="A45" s="183" t="s">
        <v>83</v>
      </c>
      <c r="B45" s="196" t="s">
        <v>82</v>
      </c>
      <c r="C45" s="154"/>
      <c r="D45" s="154"/>
      <c r="E45" s="191"/>
    </row>
    <row r="46" spans="1:5" s="147" customFormat="1" ht="32.5" customHeight="1" x14ac:dyDescent="0.2">
      <c r="A46" s="154" t="s">
        <v>186</v>
      </c>
      <c r="B46" s="177" t="s">
        <v>185</v>
      </c>
      <c r="C46" s="154"/>
      <c r="D46" s="154"/>
      <c r="E46" s="158"/>
    </row>
    <row r="47" spans="1:5" s="147" customFormat="1" ht="16" x14ac:dyDescent="0.2">
      <c r="A47" s="197"/>
      <c r="B47" s="197"/>
      <c r="C47" s="197"/>
      <c r="D47" s="158"/>
    </row>
    <row r="48" spans="1:5" ht="19" x14ac:dyDescent="0.2">
      <c r="A48" s="178" t="s">
        <v>290</v>
      </c>
      <c r="B48" s="179" t="s">
        <v>252</v>
      </c>
      <c r="C48" s="157" t="s">
        <v>297</v>
      </c>
    </row>
    <row r="49" spans="1:3" ht="15.75" customHeight="1" x14ac:dyDescent="0.2">
      <c r="A49" s="162" t="s">
        <v>148</v>
      </c>
      <c r="B49" s="163">
        <f>COUNTIF($C$16:$C$46,'Status Levels'!C3)</f>
        <v>0</v>
      </c>
      <c r="C49" s="164">
        <f t="shared" ref="C49:C53" si="0">IF($B$57=0,0,B49/$B$57)</f>
        <v>0</v>
      </c>
    </row>
    <row r="50" spans="1:3" ht="15" customHeight="1" x14ac:dyDescent="0.2">
      <c r="A50" s="162" t="s">
        <v>291</v>
      </c>
      <c r="B50" s="163">
        <f>COUNTIF($C$16:$C$46,'Status Levels'!C4)</f>
        <v>0</v>
      </c>
      <c r="C50" s="164">
        <f t="shared" si="0"/>
        <v>0</v>
      </c>
    </row>
    <row r="51" spans="1:3" ht="15" customHeight="1" x14ac:dyDescent="0.2">
      <c r="A51" s="162" t="s">
        <v>151</v>
      </c>
      <c r="B51" s="163">
        <f>COUNTIF($C$16:$C$46,'Status Levels'!C5)</f>
        <v>0</v>
      </c>
      <c r="C51" s="164">
        <f t="shared" si="0"/>
        <v>0</v>
      </c>
    </row>
    <row r="52" spans="1:3" ht="15" customHeight="1" x14ac:dyDescent="0.2">
      <c r="A52" s="162" t="s">
        <v>292</v>
      </c>
      <c r="B52" s="163">
        <f>COUNTIF($C$16:$C$46,'Status Levels'!C6)</f>
        <v>0</v>
      </c>
      <c r="C52" s="164">
        <f t="shared" si="0"/>
        <v>0</v>
      </c>
    </row>
    <row r="53" spans="1:3" ht="15" customHeight="1" x14ac:dyDescent="0.2">
      <c r="A53" s="162" t="s">
        <v>296</v>
      </c>
      <c r="B53" s="163">
        <f>SUM(B49:B52)</f>
        <v>0</v>
      </c>
      <c r="C53" s="164">
        <f t="shared" si="0"/>
        <v>0</v>
      </c>
    </row>
    <row r="54" spans="1:3" ht="15" customHeight="1" x14ac:dyDescent="0.2">
      <c r="A54" s="180"/>
      <c r="B54" s="180"/>
      <c r="C54" s="180"/>
    </row>
    <row r="55" spans="1:3" ht="18" x14ac:dyDescent="0.2">
      <c r="A55" s="181" t="s">
        <v>293</v>
      </c>
      <c r="B55" s="181" t="s">
        <v>294</v>
      </c>
      <c r="C55" s="181" t="s">
        <v>295</v>
      </c>
    </row>
    <row r="56" spans="1:3" ht="15" customHeight="1" x14ac:dyDescent="0.2">
      <c r="A56" s="165" t="s">
        <v>204</v>
      </c>
      <c r="B56" s="163">
        <f>COUNTIF($C$16:$C$46,'Status Levels'!C2)</f>
        <v>0</v>
      </c>
      <c r="C56" s="164">
        <f>B56/$B$58</f>
        <v>0</v>
      </c>
    </row>
    <row r="57" spans="1:3" ht="15" customHeight="1" x14ac:dyDescent="0.2">
      <c r="A57" s="165" t="s">
        <v>298</v>
      </c>
      <c r="B57" s="159">
        <f>B58-B56</f>
        <v>27</v>
      </c>
      <c r="C57" s="182">
        <f>B57/B58</f>
        <v>1</v>
      </c>
    </row>
    <row r="58" spans="1:3" ht="15" customHeight="1" x14ac:dyDescent="0.2">
      <c r="A58" s="165" t="s">
        <v>184</v>
      </c>
      <c r="B58" s="159">
        <v>27</v>
      </c>
      <c r="C58" s="182">
        <f>B58/B58</f>
        <v>1</v>
      </c>
    </row>
    <row r="59" spans="1:3" ht="15" customHeight="1" x14ac:dyDescent="0.2">
      <c r="B59" s="148"/>
      <c r="C59" s="148"/>
    </row>
    <row r="60" spans="1:3" ht="15" customHeight="1" x14ac:dyDescent="0.2">
      <c r="B60" s="148"/>
      <c r="C60" s="148"/>
    </row>
    <row r="61" spans="1:3" ht="15" customHeight="1" x14ac:dyDescent="0.2">
      <c r="B61" s="148"/>
      <c r="C61" s="148"/>
    </row>
    <row r="62" spans="1:3" ht="15" customHeight="1" x14ac:dyDescent="0.2">
      <c r="B62" s="148"/>
      <c r="C62" s="148"/>
    </row>
    <row r="63" spans="1:3" ht="15" customHeight="1" x14ac:dyDescent="0.2">
      <c r="B63" s="148"/>
      <c r="C63" s="148"/>
    </row>
    <row r="64" spans="1:3" ht="15" customHeight="1" x14ac:dyDescent="0.2">
      <c r="B64" s="148"/>
      <c r="C64" s="148"/>
    </row>
    <row r="65" s="148" customFormat="1" ht="15" customHeight="1" x14ac:dyDescent="0.2"/>
    <row r="66" s="148" customFormat="1" ht="15" customHeight="1" x14ac:dyDescent="0.2"/>
    <row r="67" s="148" customFormat="1" ht="15" customHeight="1" x14ac:dyDescent="0.2"/>
    <row r="68" s="148" customFormat="1" ht="15" customHeight="1" x14ac:dyDescent="0.2"/>
    <row r="69" s="148" customFormat="1" ht="15" customHeight="1" x14ac:dyDescent="0.2"/>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05" id="{DA458F32-052E-4009-87A1-560CFECCEE22}">
            <xm:f>$C16:$C46='Status Levels'!$C$4</xm:f>
            <x14:dxf>
              <fill>
                <patternFill>
                  <bgColor theme="6" tint="0.59996337778862885"/>
                </patternFill>
              </fill>
            </x14:dxf>
          </x14:cfRule>
          <x14:cfRule type="expression" priority="1706" id="{49DBAABE-CC3E-4409-87DF-9FA5C804FB37}">
            <xm:f>$C16:$C46='Status Levels'!$C$3</xm:f>
            <x14:dxf>
              <fill>
                <patternFill>
                  <bgColor theme="5" tint="0.59996337778862885"/>
                </patternFill>
              </fill>
            </x14:dxf>
          </x14:cfRule>
          <x14:cfRule type="expression" priority="1704" id="{A3A7B611-ABAC-4843-80D2-F5197CCB8B7B}">
            <xm:f>$C16:$C46='Status Levels'!$C$5</xm:f>
            <x14:dxf>
              <fill>
                <patternFill>
                  <bgColor theme="7" tint="0.59996337778862885"/>
                </patternFill>
              </fill>
            </x14:dxf>
          </x14:cfRule>
          <x14:cfRule type="expression" priority="1703" id="{BD1D1514-0299-4B70-9C78-DC90C1FEAE03}">
            <xm:f>$C16:$C46='Status Levels'!$C$6</xm:f>
            <x14:dxf>
              <fill>
                <patternFill>
                  <bgColor rgb="FFFF99FF"/>
                </patternFill>
              </fill>
            </x14:dxf>
          </x14:cfRule>
          <x14:cfRule type="expression" priority="1707" id="{DB7423F2-C0FF-48D0-A521-CD18E3F6258C}">
            <xm:f>$C16:$C46='Status Levels'!$C$2</xm:f>
            <x14:dxf>
              <fill>
                <patternFill>
                  <bgColor theme="4" tint="0.59996337778862885"/>
                </patternFill>
              </fill>
            </x14:dxf>
          </x14:cfRule>
          <xm:sqref>C16:D21</xm:sqref>
        </x14:conditionalFormatting>
        <x14:conditionalFormatting xmlns:xm="http://schemas.microsoft.com/office/excel/2006/main">
          <x14:cfRule type="expression" priority="1698" id="{BD1D1514-0299-4B70-9C78-DC90C1FEAE03}">
            <xm:f>$C22:$C51='Status Levels'!$C$6</xm:f>
            <x14:dxf>
              <fill>
                <patternFill>
                  <bgColor rgb="FFFF99FF"/>
                </patternFill>
              </fill>
            </x14:dxf>
          </x14:cfRule>
          <x14:cfRule type="expression" priority="1699" id="{A3A7B611-ABAC-4843-80D2-F5197CCB8B7B}">
            <xm:f>$C22:$C51='Status Levels'!$C$5</xm:f>
            <x14:dxf>
              <fill>
                <patternFill>
                  <bgColor theme="7" tint="0.59996337778862885"/>
                </patternFill>
              </fill>
            </x14:dxf>
          </x14:cfRule>
          <x14:cfRule type="expression" priority="1700" id="{DA458F32-052E-4009-87A1-560CFECCEE22}">
            <xm:f>$C22:$C51='Status Levels'!$C$4</xm:f>
            <x14:dxf>
              <fill>
                <patternFill>
                  <bgColor theme="6" tint="0.59996337778862885"/>
                </patternFill>
              </fill>
            </x14:dxf>
          </x14:cfRule>
          <x14:cfRule type="expression" priority="1701" id="{49DBAABE-CC3E-4409-87DF-9FA5C804FB37}">
            <xm:f>$C22:$C51='Status Levels'!$C$3</xm:f>
            <x14:dxf>
              <fill>
                <patternFill>
                  <bgColor theme="5" tint="0.59996337778862885"/>
                </patternFill>
              </fill>
            </x14:dxf>
          </x14:cfRule>
          <x14:cfRule type="expression" priority="1702" id="{DB7423F2-C0FF-48D0-A521-CD18E3F6258C}">
            <xm:f>$C22:$C51='Status Levels'!$C$2</xm:f>
            <x14:dxf>
              <fill>
                <patternFill>
                  <bgColor theme="4" tint="0.59996337778862885"/>
                </patternFill>
              </fill>
            </x14:dxf>
          </x14:cfRule>
          <xm:sqref>C22:D22</xm:sqref>
        </x14:conditionalFormatting>
        <x14:conditionalFormatting xmlns:xm="http://schemas.microsoft.com/office/excel/2006/main">
          <x14:cfRule type="expression" priority="1714" id="{A3A7B611-ABAC-4843-80D2-F5197CCB8B7B}">
            <xm:f>$C23:$C51='Status Levels'!$C$5</xm:f>
            <x14:dxf>
              <fill>
                <patternFill>
                  <bgColor theme="7" tint="0.59996337778862885"/>
                </patternFill>
              </fill>
            </x14:dxf>
          </x14:cfRule>
          <x14:cfRule type="expression" priority="1716" id="{49DBAABE-CC3E-4409-87DF-9FA5C804FB37}">
            <xm:f>$C23:$C51='Status Levels'!$C$3</xm:f>
            <x14:dxf>
              <fill>
                <patternFill>
                  <bgColor theme="5" tint="0.59996337778862885"/>
                </patternFill>
              </fill>
            </x14:dxf>
          </x14:cfRule>
          <x14:cfRule type="expression" priority="1713" id="{BD1D1514-0299-4B70-9C78-DC90C1FEAE03}">
            <xm:f>$C23:$C51='Status Levels'!$C$6</xm:f>
            <x14:dxf>
              <fill>
                <patternFill>
                  <bgColor rgb="FFFF99FF"/>
                </patternFill>
              </fill>
            </x14:dxf>
          </x14:cfRule>
          <x14:cfRule type="expression" priority="1717" id="{DB7423F2-C0FF-48D0-A521-CD18E3F6258C}">
            <xm:f>$C23:$C51='Status Levels'!$C$2</xm:f>
            <x14:dxf>
              <fill>
                <patternFill>
                  <bgColor theme="4" tint="0.59996337778862885"/>
                </patternFill>
              </fill>
            </x14:dxf>
          </x14:cfRule>
          <x14:cfRule type="expression" priority="1715" id="{DA458F32-052E-4009-87A1-560CFECCEE22}">
            <xm:f>$C23:$C51='Status Levels'!$C$4</xm:f>
            <x14:dxf>
              <fill>
                <patternFill>
                  <bgColor theme="6" tint="0.59996337778862885"/>
                </patternFill>
              </fill>
            </x14:dxf>
          </x14:cfRule>
          <xm:sqref>C23:D23</xm:sqref>
        </x14:conditionalFormatting>
        <x14:conditionalFormatting xmlns:xm="http://schemas.microsoft.com/office/excel/2006/main">
          <x14:cfRule type="expression" priority="1224" id="{BD1D1514-0299-4B70-9C78-DC90C1FEAE03}">
            <xm:f>$C24:$C51='Status Levels'!$C$6</xm:f>
            <x14:dxf>
              <fill>
                <patternFill>
                  <bgColor rgb="FFFF99FF"/>
                </patternFill>
              </fill>
            </x14:dxf>
          </x14:cfRule>
          <x14:cfRule type="expression" priority="1228" id="{DB7423F2-C0FF-48D0-A521-CD18E3F6258C}">
            <xm:f>$C24:$C51='Status Levels'!$C$2</xm:f>
            <x14:dxf>
              <fill>
                <patternFill>
                  <bgColor theme="4" tint="0.59996337778862885"/>
                </patternFill>
              </fill>
            </x14:dxf>
          </x14:cfRule>
          <x14:cfRule type="expression" priority="1227" id="{49DBAABE-CC3E-4409-87DF-9FA5C804FB37}">
            <xm:f>$C24:$C51='Status Levels'!$C$3</xm:f>
            <x14:dxf>
              <fill>
                <patternFill>
                  <bgColor theme="5" tint="0.59996337778862885"/>
                </patternFill>
              </fill>
            </x14:dxf>
          </x14:cfRule>
          <x14:cfRule type="expression" priority="1226" id="{DA458F32-052E-4009-87A1-560CFECCEE22}">
            <xm:f>$C24:$C51='Status Levels'!$C$4</xm:f>
            <x14:dxf>
              <fill>
                <patternFill>
                  <bgColor theme="6" tint="0.59996337778862885"/>
                </patternFill>
              </fill>
            </x14:dxf>
          </x14:cfRule>
          <x14:cfRule type="expression" priority="1225" id="{A3A7B611-ABAC-4843-80D2-F5197CCB8B7B}">
            <xm:f>$C24:$C51='Status Levels'!$C$5</xm:f>
            <x14:dxf>
              <fill>
                <patternFill>
                  <bgColor theme="7" tint="0.59996337778862885"/>
                </patternFill>
              </fill>
            </x14:dxf>
          </x14:cfRule>
          <xm:sqref>C24:D31 C33:D46</xm:sqref>
        </x14:conditionalFormatting>
        <x14:conditionalFormatting xmlns:xm="http://schemas.microsoft.com/office/excel/2006/main">
          <x14:cfRule type="expression" priority="1728" id="{BD1D1514-0299-4B70-9C78-DC90C1FEAE03}">
            <xm:f>$C32:$C58='Status Levels'!$C$6</xm:f>
            <x14:dxf>
              <fill>
                <patternFill>
                  <bgColor rgb="FFFF99FF"/>
                </patternFill>
              </fill>
            </x14:dxf>
          </x14:cfRule>
          <x14:cfRule type="expression" priority="1729" id="{A3A7B611-ABAC-4843-80D2-F5197CCB8B7B}">
            <xm:f>$C32:$C58='Status Levels'!$C$5</xm:f>
            <x14:dxf>
              <fill>
                <patternFill>
                  <bgColor theme="7" tint="0.59996337778862885"/>
                </patternFill>
              </fill>
            </x14:dxf>
          </x14:cfRule>
          <x14:cfRule type="expression" priority="1730" id="{DA458F32-052E-4009-87A1-560CFECCEE22}">
            <xm:f>$C32:$C58='Status Levels'!$C$4</xm:f>
            <x14:dxf>
              <fill>
                <patternFill>
                  <bgColor theme="6" tint="0.59996337778862885"/>
                </patternFill>
              </fill>
            </x14:dxf>
          </x14:cfRule>
          <x14:cfRule type="expression" priority="1731" id="{49DBAABE-CC3E-4409-87DF-9FA5C804FB37}">
            <xm:f>$C32:$C58='Status Levels'!$C$3</xm:f>
            <x14:dxf>
              <fill>
                <patternFill>
                  <bgColor theme="5" tint="0.59996337778862885"/>
                </patternFill>
              </fill>
            </x14:dxf>
          </x14:cfRule>
          <x14:cfRule type="expression" priority="1732" id="{DB7423F2-C0FF-48D0-A521-CD18E3F6258C}">
            <xm:f>$C32:$C58='Status Levels'!$C$2</xm:f>
            <x14:dxf>
              <fill>
                <patternFill>
                  <bgColor theme="4" tint="0.59996337778862885"/>
                </patternFill>
              </fill>
            </x14:dxf>
          </x14:cfRule>
          <xm:sqref>C32:D32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Levels'!$C$2:$C$6</xm:f>
          </x14:formula1>
          <xm:sqref>B47 C17:C46</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E43"/>
  <sheetViews>
    <sheetView topLeftCell="B1" zoomScale="120" zoomScaleNormal="120" workbookViewId="0">
      <selection activeCell="C41" sqref="C41"/>
    </sheetView>
  </sheetViews>
  <sheetFormatPr baseColWidth="10" defaultColWidth="12.6640625" defaultRowHeight="15" customHeight="1" x14ac:dyDescent="0.2"/>
  <cols>
    <col min="1" max="1" width="68.1640625" style="147" customWidth="1"/>
    <col min="2" max="2" width="63.6640625" style="147" customWidth="1"/>
    <col min="3" max="3" width="89" style="147" customWidth="1"/>
    <col min="4" max="23" width="38.6640625" style="147" customWidth="1"/>
    <col min="24" max="16384" width="12.6640625" style="147"/>
  </cols>
  <sheetData>
    <row r="1" spans="1:5" ht="38" x14ac:dyDescent="0.2">
      <c r="A1" s="166" t="s">
        <v>113</v>
      </c>
      <c r="B1" s="166">
        <f>SUM(B43-(B34+B35+B36+B37+B41))</f>
        <v>15</v>
      </c>
      <c r="C1" s="166" t="s">
        <v>259</v>
      </c>
      <c r="D1" s="153"/>
    </row>
    <row r="2" spans="1:5" ht="16" x14ac:dyDescent="0.2">
      <c r="A2" s="148"/>
      <c r="B2" s="148"/>
      <c r="C2" s="148"/>
      <c r="D2" s="153"/>
    </row>
    <row r="3" spans="1:5" ht="18" x14ac:dyDescent="0.2">
      <c r="A3" s="171" t="s">
        <v>241</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row>
    <row r="14" spans="1:5" ht="409.6" x14ac:dyDescent="0.2">
      <c r="A14" s="149" t="s">
        <v>308</v>
      </c>
      <c r="B14" s="186" t="s">
        <v>309</v>
      </c>
      <c r="C14" s="151"/>
    </row>
    <row r="15" spans="1:5" ht="16" x14ac:dyDescent="0.2">
      <c r="A15" s="149"/>
      <c r="B15" s="175"/>
      <c r="C15" s="186"/>
      <c r="D15" s="151"/>
    </row>
    <row r="16" spans="1:5" ht="19" x14ac:dyDescent="0.2">
      <c r="A16" s="169" t="s">
        <v>3</v>
      </c>
      <c r="B16" s="169" t="s">
        <v>289</v>
      </c>
      <c r="C16" s="169" t="s">
        <v>227</v>
      </c>
      <c r="D16" s="169" t="s">
        <v>228</v>
      </c>
      <c r="E16" s="151"/>
    </row>
    <row r="17" spans="1:5" ht="17" x14ac:dyDescent="0.2">
      <c r="A17" s="187" t="s">
        <v>50</v>
      </c>
      <c r="B17" s="177" t="s">
        <v>49</v>
      </c>
      <c r="C17" s="154"/>
      <c r="D17" s="154"/>
      <c r="E17" s="151"/>
    </row>
    <row r="18" spans="1:5" ht="17" x14ac:dyDescent="0.2">
      <c r="A18" s="187" t="s">
        <v>326</v>
      </c>
      <c r="B18" s="177" t="s">
        <v>49</v>
      </c>
      <c r="C18" s="154"/>
      <c r="D18" s="154"/>
      <c r="E18" s="151"/>
    </row>
    <row r="19" spans="1:5" ht="17" x14ac:dyDescent="0.2">
      <c r="A19" s="187" t="s">
        <v>51</v>
      </c>
      <c r="B19" s="177" t="s">
        <v>49</v>
      </c>
      <c r="C19" s="154"/>
      <c r="D19" s="154"/>
      <c r="E19" s="151"/>
    </row>
    <row r="20" spans="1:5" ht="17" x14ac:dyDescent="0.2">
      <c r="A20" s="187" t="s">
        <v>52</v>
      </c>
      <c r="B20" s="177" t="s">
        <v>49</v>
      </c>
      <c r="C20" s="154"/>
      <c r="D20" s="154"/>
      <c r="E20" s="151"/>
    </row>
    <row r="21" spans="1:5" ht="34" x14ac:dyDescent="0.2">
      <c r="A21" s="187" t="s">
        <v>53</v>
      </c>
      <c r="B21" s="177" t="s">
        <v>49</v>
      </c>
      <c r="C21" s="154"/>
      <c r="D21" s="154"/>
      <c r="E21" s="151"/>
    </row>
    <row r="22" spans="1:5" ht="17" x14ac:dyDescent="0.2">
      <c r="A22" s="187" t="s">
        <v>55</v>
      </c>
      <c r="B22" s="177" t="s">
        <v>54</v>
      </c>
      <c r="C22" s="154"/>
      <c r="D22" s="154"/>
      <c r="E22" s="146"/>
    </row>
    <row r="23" spans="1:5" ht="17" x14ac:dyDescent="0.2">
      <c r="A23" s="187" t="s">
        <v>56</v>
      </c>
      <c r="B23" s="177" t="s">
        <v>54</v>
      </c>
      <c r="C23" s="154"/>
      <c r="D23" s="154"/>
      <c r="E23" s="146"/>
    </row>
    <row r="24" spans="1:5" ht="34" x14ac:dyDescent="0.2">
      <c r="A24" s="187" t="s">
        <v>57</v>
      </c>
      <c r="B24" s="177" t="s">
        <v>54</v>
      </c>
      <c r="C24" s="154"/>
      <c r="D24" s="154"/>
      <c r="E24" s="146"/>
    </row>
    <row r="25" spans="1:5" ht="17" x14ac:dyDescent="0.2">
      <c r="A25" s="187" t="s">
        <v>58</v>
      </c>
      <c r="B25" s="177" t="s">
        <v>54</v>
      </c>
      <c r="C25" s="154"/>
      <c r="D25" s="154"/>
      <c r="E25" s="151"/>
    </row>
    <row r="26" spans="1:5" ht="17" x14ac:dyDescent="0.2">
      <c r="A26" s="187" t="s">
        <v>59</v>
      </c>
      <c r="B26" s="177" t="s">
        <v>54</v>
      </c>
      <c r="C26" s="154"/>
      <c r="D26" s="154"/>
      <c r="E26" s="146"/>
    </row>
    <row r="27" spans="1:5" ht="34" x14ac:dyDescent="0.2">
      <c r="A27" s="187" t="s">
        <v>60</v>
      </c>
      <c r="B27" s="177" t="s">
        <v>54</v>
      </c>
      <c r="C27" s="154"/>
      <c r="D27" s="154"/>
    </row>
    <row r="28" spans="1:5" ht="34" x14ac:dyDescent="0.2">
      <c r="A28" s="187" t="s">
        <v>61</v>
      </c>
      <c r="B28" s="177" t="s">
        <v>54</v>
      </c>
      <c r="C28" s="154"/>
      <c r="D28" s="154"/>
      <c r="E28" s="146"/>
    </row>
    <row r="29" spans="1:5" ht="17" x14ac:dyDescent="0.2">
      <c r="A29" s="187" t="s">
        <v>62</v>
      </c>
      <c r="B29" s="177" t="s">
        <v>54</v>
      </c>
      <c r="C29" s="154"/>
      <c r="D29" s="154"/>
      <c r="E29" s="146"/>
    </row>
    <row r="30" spans="1:5" ht="34" x14ac:dyDescent="0.2">
      <c r="A30" s="187" t="s">
        <v>64</v>
      </c>
      <c r="B30" s="188" t="s">
        <v>63</v>
      </c>
      <c r="C30" s="154"/>
      <c r="D30" s="154"/>
      <c r="E30" s="146"/>
    </row>
    <row r="31" spans="1:5" ht="33" customHeight="1" x14ac:dyDescent="0.2">
      <c r="A31" s="154" t="s">
        <v>186</v>
      </c>
      <c r="B31" s="177" t="s">
        <v>185</v>
      </c>
      <c r="C31" s="154"/>
      <c r="D31" s="154"/>
      <c r="E31" s="158"/>
    </row>
    <row r="33" spans="1:3" ht="19" x14ac:dyDescent="0.2">
      <c r="A33" s="178" t="s">
        <v>290</v>
      </c>
      <c r="B33" s="179" t="s">
        <v>252</v>
      </c>
      <c r="C33" s="157" t="s">
        <v>297</v>
      </c>
    </row>
    <row r="34" spans="1:3" ht="15" customHeight="1" x14ac:dyDescent="0.2">
      <c r="A34" s="162" t="s">
        <v>148</v>
      </c>
      <c r="B34" s="163">
        <f>COUNTIF($C$16:$C$31,'Status Levels'!C3)</f>
        <v>0</v>
      </c>
      <c r="C34" s="164">
        <f>IF($B$42=0,0,B34/$B$42)</f>
        <v>0</v>
      </c>
    </row>
    <row r="35" spans="1:3" ht="15" customHeight="1" x14ac:dyDescent="0.2">
      <c r="A35" s="162" t="s">
        <v>291</v>
      </c>
      <c r="B35" s="163">
        <f>COUNTIF($C$16:$C$31,'Status Levels'!C4)</f>
        <v>0</v>
      </c>
      <c r="C35" s="164">
        <f t="shared" ref="C35:C38" si="0">IF($B$42=0,0,B35/$B$42)</f>
        <v>0</v>
      </c>
    </row>
    <row r="36" spans="1:3" ht="15" customHeight="1" x14ac:dyDescent="0.2">
      <c r="A36" s="162" t="s">
        <v>151</v>
      </c>
      <c r="B36" s="163">
        <f>COUNTIF($C$16:$C$31,'Status Levels'!C5)</f>
        <v>0</v>
      </c>
      <c r="C36" s="164">
        <f t="shared" si="0"/>
        <v>0</v>
      </c>
    </row>
    <row r="37" spans="1:3" ht="15" customHeight="1" x14ac:dyDescent="0.2">
      <c r="A37" s="162" t="s">
        <v>292</v>
      </c>
      <c r="B37" s="163">
        <f>COUNTIF($C$16:$C$31,'Status Levels'!C6)</f>
        <v>0</v>
      </c>
      <c r="C37" s="164">
        <f t="shared" si="0"/>
        <v>0</v>
      </c>
    </row>
    <row r="38" spans="1:3" ht="15" customHeight="1" x14ac:dyDescent="0.2">
      <c r="A38" s="162" t="s">
        <v>296</v>
      </c>
      <c r="B38" s="163">
        <f>SUM(B34:B37)</f>
        <v>0</v>
      </c>
      <c r="C38" s="164">
        <f t="shared" si="0"/>
        <v>0</v>
      </c>
    </row>
    <row r="39" spans="1:3" ht="15" customHeight="1" x14ac:dyDescent="0.2">
      <c r="A39" s="180"/>
      <c r="B39" s="180"/>
      <c r="C39" s="180"/>
    </row>
    <row r="40" spans="1:3" ht="18" x14ac:dyDescent="0.2">
      <c r="A40" s="181" t="s">
        <v>293</v>
      </c>
      <c r="B40" s="181" t="s">
        <v>294</v>
      </c>
      <c r="C40" s="181" t="s">
        <v>295</v>
      </c>
    </row>
    <row r="41" spans="1:3" ht="15" customHeight="1" x14ac:dyDescent="0.2">
      <c r="A41" s="165" t="s">
        <v>204</v>
      </c>
      <c r="B41" s="163">
        <f>COUNTIF($C$16:$C$31,'Status Levels'!C2)</f>
        <v>0</v>
      </c>
      <c r="C41" s="164">
        <f>B41/$B$43</f>
        <v>0</v>
      </c>
    </row>
    <row r="42" spans="1:3" ht="15" customHeight="1" x14ac:dyDescent="0.2">
      <c r="A42" s="165" t="s">
        <v>298</v>
      </c>
      <c r="B42" s="159">
        <f>B43-B41</f>
        <v>15</v>
      </c>
      <c r="C42" s="182">
        <f>B42/B43</f>
        <v>1</v>
      </c>
    </row>
    <row r="43" spans="1:3" ht="15" customHeight="1" x14ac:dyDescent="0.2">
      <c r="A43" s="165" t="s">
        <v>184</v>
      </c>
      <c r="B43" s="159">
        <v>15</v>
      </c>
      <c r="C43" s="182">
        <f>B43/B43</f>
        <v>1</v>
      </c>
    </row>
  </sheetData>
  <phoneticPr fontId="50" type="noConversion"/>
  <pageMargins left="0.7" right="0.7" top="0.75" bottom="0.75" header="0" footer="0"/>
  <pageSetup orientation="portrait"/>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6" id="{E166EAAB-2039-4B62-AEDB-4EB27D3B521C}">
            <xm:f>$C16:$C31='Status Levels'!$C$6</xm:f>
            <x14:dxf>
              <fill>
                <patternFill>
                  <bgColor rgb="FFFF99FF"/>
                </patternFill>
              </fill>
            </x14:dxf>
          </x14:cfRule>
          <x14:cfRule type="expression" priority="7" id="{7667B7AF-3434-403D-8341-77A1288401A9}">
            <xm:f>$C16:$C31='Status Levels'!$C$5</xm:f>
            <x14:dxf>
              <fill>
                <patternFill>
                  <bgColor theme="7" tint="0.59996337778862885"/>
                </patternFill>
              </fill>
            </x14:dxf>
          </x14:cfRule>
          <x14:cfRule type="expression" priority="8" id="{5331898B-1C71-4C6D-8D76-67A147CA84CB}">
            <xm:f>$C16:$C31='Status Levels'!$C$4</xm:f>
            <x14:dxf>
              <fill>
                <patternFill>
                  <bgColor theme="6" tint="0.59996337778862885"/>
                </patternFill>
              </fill>
            </x14:dxf>
          </x14:cfRule>
          <x14:cfRule type="expression" priority="9" id="{80EBDB3B-E212-4220-9110-3290ADDC95C0}">
            <xm:f>$C16:$C31='Status Levels'!$C$3</xm:f>
            <x14:dxf>
              <fill>
                <patternFill>
                  <bgColor theme="5" tint="0.59996337778862885"/>
                </patternFill>
              </fill>
            </x14:dxf>
          </x14:cfRule>
          <x14:cfRule type="expression" priority="10" id="{88F0B3EB-7E2A-43B2-83C7-F6613D4BD055}">
            <xm:f>$C16:$C31='Status Levels'!$C$2</xm:f>
            <x14:dxf>
              <fill>
                <patternFill>
                  <bgColor theme="4" tint="0.59996337778862885"/>
                </patternFill>
              </fill>
            </x14:dxf>
          </x14:cfRule>
          <xm:sqref>C16:D31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Levels'!$C$2:$C$6</xm:f>
          </x14:formula1>
          <xm:sqref>C17:C31</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D44"/>
  <sheetViews>
    <sheetView topLeftCell="A14" zoomScale="110" zoomScaleNormal="110" workbookViewId="0">
      <selection activeCell="B28" sqref="B28"/>
    </sheetView>
  </sheetViews>
  <sheetFormatPr baseColWidth="10" defaultColWidth="12.6640625" defaultRowHeight="15" customHeight="1" x14ac:dyDescent="0.2"/>
  <cols>
    <col min="1" max="1" width="68.33203125" style="222" customWidth="1"/>
    <col min="2" max="2" width="66.33203125" style="203" customWidth="1"/>
    <col min="3" max="3" width="143.5" style="203" customWidth="1"/>
    <col min="4" max="21" width="43.6640625" style="222" customWidth="1"/>
    <col min="22" max="16384" width="12.6640625" style="222"/>
  </cols>
  <sheetData>
    <row r="1" spans="1:4" ht="38" x14ac:dyDescent="0.2">
      <c r="A1" s="210" t="s">
        <v>113</v>
      </c>
      <c r="B1" s="210">
        <f>SUM(B44-(B35+B36+B37+B38+B42))</f>
        <v>14</v>
      </c>
      <c r="C1" s="230" t="s">
        <v>105</v>
      </c>
    </row>
    <row r="2" spans="1:4" ht="16" x14ac:dyDescent="0.2">
      <c r="B2" s="222"/>
      <c r="C2" s="222"/>
    </row>
    <row r="3" spans="1:4" ht="18" x14ac:dyDescent="0.2">
      <c r="A3" s="171" t="s">
        <v>249</v>
      </c>
      <c r="B3" s="171" t="s">
        <v>260</v>
      </c>
      <c r="C3" s="222"/>
    </row>
    <row r="4" spans="1:4" ht="15" customHeight="1" x14ac:dyDescent="0.2">
      <c r="A4" s="203" t="s">
        <v>230</v>
      </c>
      <c r="C4" s="222"/>
    </row>
    <row r="5" spans="1:4" ht="15" customHeight="1" x14ac:dyDescent="0.2">
      <c r="A5" s="222" t="s">
        <v>231</v>
      </c>
      <c r="C5" s="222"/>
    </row>
    <row r="6" spans="1:4" ht="15" customHeight="1" x14ac:dyDescent="0.2">
      <c r="A6" s="222" t="s">
        <v>232</v>
      </c>
      <c r="C6" s="222"/>
    </row>
    <row r="7" spans="1:4" ht="15" customHeight="1" x14ac:dyDescent="0.2">
      <c r="A7" s="222" t="s">
        <v>233</v>
      </c>
      <c r="C7" s="222"/>
    </row>
    <row r="8" spans="1:4" ht="15" customHeight="1" x14ac:dyDescent="0.2">
      <c r="A8" s="203" t="s">
        <v>234</v>
      </c>
      <c r="C8" s="222"/>
    </row>
    <row r="9" spans="1:4" ht="15" customHeight="1" x14ac:dyDescent="0.2">
      <c r="A9" s="222" t="s">
        <v>235</v>
      </c>
      <c r="C9" s="222"/>
    </row>
    <row r="10" spans="1:4" ht="15" customHeight="1" x14ac:dyDescent="0.2">
      <c r="A10" s="203" t="s">
        <v>236</v>
      </c>
      <c r="C10" s="222"/>
    </row>
    <row r="11" spans="1:4" ht="15" customHeight="1" x14ac:dyDescent="0.2">
      <c r="A11" s="203" t="s">
        <v>237</v>
      </c>
      <c r="C11" s="222"/>
    </row>
    <row r="12" spans="1:4" ht="15" customHeight="1" x14ac:dyDescent="0.2">
      <c r="B12" s="222"/>
      <c r="C12" s="222"/>
    </row>
    <row r="13" spans="1:4" s="203" customFormat="1" ht="18" x14ac:dyDescent="0.2">
      <c r="A13" s="168" t="s">
        <v>261</v>
      </c>
      <c r="B13" s="168" t="s">
        <v>263</v>
      </c>
      <c r="C13" s="203" t="s">
        <v>262</v>
      </c>
    </row>
    <row r="14" spans="1:4" ht="388" x14ac:dyDescent="0.2">
      <c r="A14" s="223" t="s">
        <v>315</v>
      </c>
      <c r="B14" s="224" t="s">
        <v>316</v>
      </c>
      <c r="C14" s="222"/>
    </row>
    <row r="15" spans="1:4" ht="16" x14ac:dyDescent="0.2">
      <c r="A15" s="223"/>
      <c r="C15" s="224"/>
    </row>
    <row r="16" spans="1:4" ht="19" x14ac:dyDescent="0.2">
      <c r="A16" s="179" t="s">
        <v>3</v>
      </c>
      <c r="B16" s="179" t="s">
        <v>289</v>
      </c>
      <c r="C16" s="179" t="s">
        <v>5</v>
      </c>
      <c r="D16" s="179" t="s">
        <v>228</v>
      </c>
    </row>
    <row r="17" spans="1:4" ht="17" x14ac:dyDescent="0.2">
      <c r="A17" s="226" t="s">
        <v>287</v>
      </c>
      <c r="B17" s="177" t="s">
        <v>250</v>
      </c>
      <c r="C17" s="189"/>
      <c r="D17" s="189"/>
    </row>
    <row r="18" spans="1:4" ht="17" x14ac:dyDescent="0.2">
      <c r="A18" s="226" t="s">
        <v>286</v>
      </c>
      <c r="B18" s="177" t="s">
        <v>250</v>
      </c>
      <c r="C18" s="189"/>
      <c r="D18" s="189"/>
    </row>
    <row r="19" spans="1:4" ht="17" x14ac:dyDescent="0.2">
      <c r="A19" s="226" t="s">
        <v>285</v>
      </c>
      <c r="B19" s="177" t="s">
        <v>250</v>
      </c>
      <c r="C19" s="189"/>
      <c r="D19" s="189"/>
    </row>
    <row r="20" spans="1:4" ht="17" x14ac:dyDescent="0.2">
      <c r="A20" s="226" t="s">
        <v>284</v>
      </c>
      <c r="B20" s="227" t="s">
        <v>360</v>
      </c>
      <c r="C20" s="189"/>
      <c r="D20" s="189"/>
    </row>
    <row r="21" spans="1:4" ht="17" x14ac:dyDescent="0.2">
      <c r="A21" s="226" t="s">
        <v>283</v>
      </c>
      <c r="B21" s="227" t="s">
        <v>360</v>
      </c>
      <c r="C21" s="189"/>
      <c r="D21" s="189"/>
    </row>
    <row r="22" spans="1:4" ht="17" x14ac:dyDescent="0.2">
      <c r="A22" s="226" t="s">
        <v>356</v>
      </c>
      <c r="B22" s="227" t="s">
        <v>360</v>
      </c>
      <c r="C22" s="189"/>
      <c r="D22" s="189"/>
    </row>
    <row r="23" spans="1:4" ht="17" x14ac:dyDescent="0.2">
      <c r="A23" s="226" t="s">
        <v>357</v>
      </c>
      <c r="B23" s="227" t="s">
        <v>360</v>
      </c>
      <c r="C23" s="189"/>
      <c r="D23" s="189"/>
    </row>
    <row r="24" spans="1:4" ht="17" x14ac:dyDescent="0.2">
      <c r="A24" s="226" t="s">
        <v>282</v>
      </c>
      <c r="B24" s="227" t="s">
        <v>360</v>
      </c>
      <c r="C24" s="189"/>
      <c r="D24" s="189"/>
    </row>
    <row r="25" spans="1:4" ht="17" x14ac:dyDescent="0.2">
      <c r="A25" s="226" t="s">
        <v>281</v>
      </c>
      <c r="B25" s="227" t="s">
        <v>360</v>
      </c>
      <c r="C25" s="189"/>
      <c r="D25" s="189"/>
    </row>
    <row r="26" spans="1:4" ht="34" x14ac:dyDescent="0.2">
      <c r="A26" s="226" t="s">
        <v>358</v>
      </c>
      <c r="B26" s="227" t="s">
        <v>360</v>
      </c>
      <c r="C26" s="189"/>
      <c r="D26" s="189"/>
    </row>
    <row r="27" spans="1:4" ht="17" x14ac:dyDescent="0.2">
      <c r="A27" s="226" t="s">
        <v>106</v>
      </c>
      <c r="B27" s="227" t="s">
        <v>360</v>
      </c>
      <c r="C27" s="189"/>
      <c r="D27" s="189"/>
    </row>
    <row r="28" spans="1:4" ht="17" x14ac:dyDescent="0.2">
      <c r="A28" s="226" t="s">
        <v>359</v>
      </c>
      <c r="B28" s="227" t="s">
        <v>360</v>
      </c>
      <c r="C28" s="189"/>
      <c r="D28" s="189"/>
    </row>
    <row r="29" spans="1:4" ht="51" x14ac:dyDescent="0.2">
      <c r="A29" s="226" t="s">
        <v>363</v>
      </c>
      <c r="B29" s="227" t="s">
        <v>360</v>
      </c>
      <c r="C29" s="189"/>
      <c r="D29" s="189"/>
    </row>
    <row r="30" spans="1:4" ht="34" x14ac:dyDescent="0.2">
      <c r="A30" s="226" t="s">
        <v>364</v>
      </c>
      <c r="B30" s="227" t="s">
        <v>360</v>
      </c>
      <c r="C30" s="189"/>
      <c r="D30" s="189"/>
    </row>
    <row r="31" spans="1:4" ht="34" x14ac:dyDescent="0.2">
      <c r="A31" s="226" t="s">
        <v>354</v>
      </c>
      <c r="B31" s="227" t="s">
        <v>355</v>
      </c>
      <c r="C31" s="189"/>
      <c r="D31" s="189"/>
    </row>
    <row r="32" spans="1:4" s="203" customFormat="1" ht="31.5" customHeight="1" x14ac:dyDescent="0.2">
      <c r="A32" s="189" t="s">
        <v>186</v>
      </c>
      <c r="B32" s="177" t="s">
        <v>185</v>
      </c>
      <c r="C32" s="189"/>
      <c r="D32" s="189"/>
    </row>
    <row r="34" spans="1:3" ht="19" x14ac:dyDescent="0.2">
      <c r="A34" s="157" t="s">
        <v>290</v>
      </c>
      <c r="B34" s="179" t="s">
        <v>252</v>
      </c>
      <c r="C34" s="157" t="s">
        <v>297</v>
      </c>
    </row>
    <row r="35" spans="1:3" ht="15" customHeight="1" x14ac:dyDescent="0.2">
      <c r="A35" s="152" t="s">
        <v>148</v>
      </c>
      <c r="B35" s="228">
        <f>COUNTIF($C$16:$C$32,'Status Levels'!C3)</f>
        <v>0</v>
      </c>
      <c r="C35" s="229">
        <f t="shared" ref="C35:C39" si="0">IF($B$43=0,0,B35/$B$43)</f>
        <v>0</v>
      </c>
    </row>
    <row r="36" spans="1:3" ht="15" customHeight="1" x14ac:dyDescent="0.2">
      <c r="A36" s="152" t="s">
        <v>291</v>
      </c>
      <c r="B36" s="228">
        <f>COUNTIF($C$16:$C$32,'Status Levels'!C4)</f>
        <v>0</v>
      </c>
      <c r="C36" s="229">
        <f t="shared" si="0"/>
        <v>0</v>
      </c>
    </row>
    <row r="37" spans="1:3" ht="15" customHeight="1" x14ac:dyDescent="0.2">
      <c r="A37" s="152" t="s">
        <v>151</v>
      </c>
      <c r="B37" s="228">
        <f>COUNTIF($C$16:$C$32,'Status Levels'!C5)</f>
        <v>0</v>
      </c>
      <c r="C37" s="229">
        <f t="shared" si="0"/>
        <v>0</v>
      </c>
    </row>
    <row r="38" spans="1:3" ht="15" customHeight="1" x14ac:dyDescent="0.2">
      <c r="A38" s="152" t="s">
        <v>292</v>
      </c>
      <c r="B38" s="228">
        <f>COUNTIF($C$16:$C$32,'Status Levels'!C6)</f>
        <v>0</v>
      </c>
      <c r="C38" s="229">
        <f t="shared" si="0"/>
        <v>0</v>
      </c>
    </row>
    <row r="39" spans="1:3" ht="15" customHeight="1" x14ac:dyDescent="0.2">
      <c r="A39" s="152" t="s">
        <v>296</v>
      </c>
      <c r="B39" s="228">
        <f>SUM(B35:B38)</f>
        <v>0</v>
      </c>
      <c r="C39" s="229">
        <f t="shared" si="0"/>
        <v>0</v>
      </c>
    </row>
    <row r="40" spans="1:3" ht="15" customHeight="1" x14ac:dyDescent="0.2">
      <c r="A40" s="231"/>
      <c r="B40" s="231"/>
      <c r="C40" s="231"/>
    </row>
    <row r="41" spans="1:3" ht="18" x14ac:dyDescent="0.2">
      <c r="A41" s="232" t="s">
        <v>293</v>
      </c>
      <c r="B41" s="232" t="s">
        <v>294</v>
      </c>
      <c r="C41" s="232" t="s">
        <v>295</v>
      </c>
    </row>
    <row r="42" spans="1:3" ht="15" customHeight="1" x14ac:dyDescent="0.2">
      <c r="A42" s="177" t="s">
        <v>204</v>
      </c>
      <c r="B42" s="228">
        <f>COUNTIF($C$16:$C$32,'Status Levels'!C2)</f>
        <v>0</v>
      </c>
      <c r="C42" s="229">
        <f>B42/$B$44</f>
        <v>0</v>
      </c>
    </row>
    <row r="43" spans="1:3" ht="15" customHeight="1" x14ac:dyDescent="0.2">
      <c r="A43" s="177" t="s">
        <v>298</v>
      </c>
      <c r="B43" s="225">
        <f>B44-B42</f>
        <v>14</v>
      </c>
      <c r="C43" s="233">
        <f>B43/B44</f>
        <v>1</v>
      </c>
    </row>
    <row r="44" spans="1:3" ht="15" customHeight="1" x14ac:dyDescent="0.2">
      <c r="A44" s="177" t="s">
        <v>184</v>
      </c>
      <c r="B44" s="225">
        <v>14</v>
      </c>
      <c r="C44" s="233">
        <f>B44/B44</f>
        <v>1</v>
      </c>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60" id="{00000000-000E-0000-0B00-000004010000}">
            <xm:f>$C16:$C32='Status Levels'!$C$4</xm:f>
            <x14:dxf>
              <fill>
                <patternFill>
                  <bgColor theme="6" tint="0.59996337778862885"/>
                </patternFill>
              </fill>
            </x14:dxf>
          </x14:cfRule>
          <x14:cfRule type="expression" priority="1759" id="{00000000-000E-0000-0B00-000003010000}">
            <xm:f>$C16:$C32='Status Levels'!$C$5</xm:f>
            <x14:dxf>
              <fill>
                <patternFill>
                  <bgColor theme="7" tint="0.59996337778862885"/>
                </patternFill>
              </fill>
            </x14:dxf>
          </x14:cfRule>
          <x14:cfRule type="expression" priority="1761" id="{00000000-000E-0000-0B00-000005010000}">
            <xm:f>$C16:$C32='Status Levels'!$C$3</xm:f>
            <x14:dxf>
              <fill>
                <patternFill>
                  <bgColor theme="5" tint="0.59996337778862885"/>
                </patternFill>
              </fill>
            </x14:dxf>
          </x14:cfRule>
          <x14:cfRule type="expression" priority="1762" id="{00000000-000E-0000-0B00-000006010000}">
            <xm:f>$C16:$C32='Status Levels'!$C$2</xm:f>
            <x14:dxf>
              <fill>
                <patternFill>
                  <bgColor theme="4" tint="0.59996337778862885"/>
                </patternFill>
              </fill>
            </x14:dxf>
          </x14:cfRule>
          <x14:cfRule type="expression" priority="1758" id="{00000000-000E-0000-0B00-000002010000}">
            <xm:f>$C16:$C32='Status Levels'!$C$6</xm:f>
            <x14:dxf>
              <fill>
                <patternFill>
                  <bgColor rgb="FFFF99FF"/>
                </patternFill>
              </fill>
            </x14:dxf>
          </x14:cfRule>
          <xm:sqref>C16:D24</xm:sqref>
        </x14:conditionalFormatting>
        <x14:conditionalFormatting xmlns:xm="http://schemas.microsoft.com/office/excel/2006/main">
          <x14:cfRule type="expression" priority="1774" id="{00000000-000E-0000-0B00-000003010000}">
            <xm:f>$C25:$C42='Status Levels'!$C$5</xm:f>
            <x14:dxf>
              <fill>
                <patternFill>
                  <bgColor theme="7" tint="0.59996337778862885"/>
                </patternFill>
              </fill>
            </x14:dxf>
          </x14:cfRule>
          <x14:cfRule type="expression" priority="1775" id="{00000000-000E-0000-0B00-000004010000}">
            <xm:f>$C25:$C42='Status Levels'!$C$4</xm:f>
            <x14:dxf>
              <fill>
                <patternFill>
                  <bgColor theme="6" tint="0.59996337778862885"/>
                </patternFill>
              </fill>
            </x14:dxf>
          </x14:cfRule>
          <x14:cfRule type="expression" priority="1776" id="{00000000-000E-0000-0B00-000005010000}">
            <xm:f>$C25:$C42='Status Levels'!$C$3</xm:f>
            <x14:dxf>
              <fill>
                <patternFill>
                  <bgColor theme="5" tint="0.59996337778862885"/>
                </patternFill>
              </fill>
            </x14:dxf>
          </x14:cfRule>
          <x14:cfRule type="expression" priority="1777" id="{00000000-000E-0000-0B00-000006010000}">
            <xm:f>$C25:$C42='Status Levels'!$C$2</xm:f>
            <x14:dxf>
              <fill>
                <patternFill>
                  <bgColor theme="4" tint="0.59996337778862885"/>
                </patternFill>
              </fill>
            </x14:dxf>
          </x14:cfRule>
          <x14:cfRule type="expression" priority="1773" id="{00000000-000E-0000-0B00-000002010000}">
            <xm:f>$C25:$C42='Status Levels'!$C$6</xm:f>
            <x14:dxf>
              <fill>
                <patternFill>
                  <bgColor rgb="FFFF99FF"/>
                </patternFill>
              </fill>
            </x14:dxf>
          </x14:cfRule>
          <xm:sqref>C25:D26</xm:sqref>
        </x14:conditionalFormatting>
        <x14:conditionalFormatting xmlns:xm="http://schemas.microsoft.com/office/excel/2006/main">
          <x14:cfRule type="expression" priority="1792" id="{00000000-000E-0000-0B00-000006010000}">
            <xm:f>$C27:$C45='Status Levels'!$C$2</xm:f>
            <x14:dxf>
              <fill>
                <patternFill>
                  <bgColor theme="4" tint="0.59996337778862885"/>
                </patternFill>
              </fill>
            </x14:dxf>
          </x14:cfRule>
          <x14:cfRule type="expression" priority="1788" id="{00000000-000E-0000-0B00-000002010000}">
            <xm:f>$C27:$C45='Status Levels'!$C$6</xm:f>
            <x14:dxf>
              <fill>
                <patternFill>
                  <bgColor rgb="FFFF99FF"/>
                </patternFill>
              </fill>
            </x14:dxf>
          </x14:cfRule>
          <x14:cfRule type="expression" priority="1789" id="{00000000-000E-0000-0B00-000003010000}">
            <xm:f>$C27:$C45='Status Levels'!$C$5</xm:f>
            <x14:dxf>
              <fill>
                <patternFill>
                  <bgColor theme="7" tint="0.59996337778862885"/>
                </patternFill>
              </fill>
            </x14:dxf>
          </x14:cfRule>
          <x14:cfRule type="expression" priority="1790" id="{00000000-000E-0000-0B00-000004010000}">
            <xm:f>$C27:$C45='Status Levels'!$C$4</xm:f>
            <x14:dxf>
              <fill>
                <patternFill>
                  <bgColor theme="6" tint="0.59996337778862885"/>
                </patternFill>
              </fill>
            </x14:dxf>
          </x14:cfRule>
          <x14:cfRule type="expression" priority="1791" id="{00000000-000E-0000-0B00-000005010000}">
            <xm:f>$C27:$C45='Status Levels'!$C$3</xm:f>
            <x14:dxf>
              <fill>
                <patternFill>
                  <bgColor theme="5" tint="0.59996337778862885"/>
                </patternFill>
              </fill>
            </x14:dxf>
          </x14:cfRule>
          <xm:sqref>C27:D30</xm:sqref>
        </x14:conditionalFormatting>
        <x14:conditionalFormatting xmlns:xm="http://schemas.microsoft.com/office/excel/2006/main">
          <x14:cfRule type="expression" priority="1741" id="{00000000-000E-0000-0B00-000005010000}">
            <xm:f>$C31:$C46='Status Levels'!$C$3</xm:f>
            <x14:dxf>
              <fill>
                <patternFill>
                  <bgColor theme="5" tint="0.59996337778862885"/>
                </patternFill>
              </fill>
            </x14:dxf>
          </x14:cfRule>
          <x14:cfRule type="expression" priority="1739" id="{00000000-000E-0000-0B00-000003010000}">
            <xm:f>$C31:$C46='Status Levels'!$C$5</xm:f>
            <x14:dxf>
              <fill>
                <patternFill>
                  <bgColor theme="7" tint="0.59996337778862885"/>
                </patternFill>
              </fill>
            </x14:dxf>
          </x14:cfRule>
          <x14:cfRule type="expression" priority="1740" id="{00000000-000E-0000-0B00-000004010000}">
            <xm:f>$C31:$C46='Status Levels'!$C$4</xm:f>
            <x14:dxf>
              <fill>
                <patternFill>
                  <bgColor theme="6" tint="0.59996337778862885"/>
                </patternFill>
              </fill>
            </x14:dxf>
          </x14:cfRule>
          <x14:cfRule type="expression" priority="1742" id="{00000000-000E-0000-0B00-000006010000}">
            <xm:f>$C31:$C46='Status Levels'!$C$2</xm:f>
            <x14:dxf>
              <fill>
                <patternFill>
                  <bgColor theme="4" tint="0.59996337778862885"/>
                </patternFill>
              </fill>
            </x14:dxf>
          </x14:cfRule>
          <x14:cfRule type="expression" priority="1738" id="{00000000-000E-0000-0B00-000002010000}">
            <xm:f>$C31:$C46='Status Levels'!$C$6</xm:f>
            <x14:dxf>
              <fill>
                <patternFill>
                  <bgColor rgb="FFFF99FF"/>
                </patternFill>
              </fill>
            </x14:dxf>
          </x14:cfRule>
          <xm:sqref>C31:D31</xm:sqref>
        </x14:conditionalFormatting>
        <x14:conditionalFormatting xmlns:xm="http://schemas.microsoft.com/office/excel/2006/main">
          <x14:cfRule type="expression" priority="1579" id="{00000000-000E-0000-0B00-000003010000}">
            <xm:f>$C32:$C46='Status Levels'!$C$5</xm:f>
            <x14:dxf>
              <fill>
                <patternFill>
                  <bgColor theme="7" tint="0.59996337778862885"/>
                </patternFill>
              </fill>
            </x14:dxf>
          </x14:cfRule>
          <x14:cfRule type="expression" priority="1580" id="{00000000-000E-0000-0B00-000004010000}">
            <xm:f>$C32:$C46='Status Levels'!$C$4</xm:f>
            <x14:dxf>
              <fill>
                <patternFill>
                  <bgColor theme="6" tint="0.59996337778862885"/>
                </patternFill>
              </fill>
            </x14:dxf>
          </x14:cfRule>
          <x14:cfRule type="expression" priority="1581" id="{00000000-000E-0000-0B00-000005010000}">
            <xm:f>$C32:$C46='Status Levels'!$C$3</xm:f>
            <x14:dxf>
              <fill>
                <patternFill>
                  <bgColor theme="5" tint="0.59996337778862885"/>
                </patternFill>
              </fill>
            </x14:dxf>
          </x14:cfRule>
          <x14:cfRule type="expression" priority="1582" id="{00000000-000E-0000-0B00-000006010000}">
            <xm:f>$C32:$C46='Status Levels'!$C$2</xm:f>
            <x14:dxf>
              <fill>
                <patternFill>
                  <bgColor theme="4" tint="0.59996337778862885"/>
                </patternFill>
              </fill>
            </x14:dxf>
          </x14:cfRule>
          <x14:cfRule type="expression" priority="1578" id="{00000000-000E-0000-0B00-000002010000}">
            <xm:f>$C32:$C46='Status Levels'!$C$6</xm:f>
            <x14:dxf>
              <fill>
                <patternFill>
                  <bgColor rgb="FFFF99FF"/>
                </patternFill>
              </fill>
            </x14:dxf>
          </x14:cfRule>
          <xm:sqref>C32:D32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Levels'!$C$2:$C$6</xm:f>
          </x14:formula1>
          <xm:sqref>C17:C32</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3.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ICT Dev Life Cycle</vt:lpstr>
      <vt:lpstr>3.3 Knowledge &amp; Skills</vt:lpstr>
      <vt:lpstr>3.4 Oversight &amp; Culture</vt:lpstr>
      <vt:lpstr>3.5 Personnel</vt:lpstr>
      <vt:lpstr>3.6 Procurement</vt:lpstr>
      <vt:lpstr>3.7 Support</vt:lpstr>
      <vt:lpstr>Status Levels</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Neha Manik Jadhav</cp:lastModifiedBy>
  <dcterms:created xsi:type="dcterms:W3CDTF">2023-04-04T22:23:59Z</dcterms:created>
  <dcterms:modified xsi:type="dcterms:W3CDTF">2025-08-28T16:47:29Z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